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9090" activeTab="0"/>
  </bookViews>
  <sheets>
    <sheet name="RuidoYRangoDinami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Guillermo</author>
  </authors>
  <commentList>
    <comment ref="W14" authorId="0">
      <text>
        <r>
          <rPr>
            <b/>
            <sz val="8"/>
            <rFont val="Tahoma"/>
            <family val="0"/>
          </rPr>
          <t xml:space="preserve">Ignorado outlier
</t>
        </r>
      </text>
    </comment>
    <comment ref="L43" authorId="0">
      <text>
        <r>
          <rPr>
            <b/>
            <sz val="8"/>
            <rFont val="Tahoma"/>
            <family val="0"/>
          </rPr>
          <t>Ignorado outlier</t>
        </r>
      </text>
    </comment>
    <comment ref="A117" authorId="0">
      <text>
        <r>
          <rPr>
            <b/>
            <sz val="8"/>
            <rFont val="Tahoma"/>
            <family val="0"/>
          </rPr>
          <t>Normalizamos a la resolución de la Canon 5D</t>
        </r>
      </text>
    </comment>
  </commentList>
</comments>
</file>

<file path=xl/sharedStrings.xml><?xml version="1.0" encoding="utf-8"?>
<sst xmlns="http://schemas.openxmlformats.org/spreadsheetml/2006/main" count="122" uniqueCount="39">
  <si>
    <t>S_lin</t>
  </si>
  <si>
    <t>N_lin</t>
  </si>
  <si>
    <t>BLACK</t>
  </si>
  <si>
    <t>5D2</t>
  </si>
  <si>
    <t>5D</t>
  </si>
  <si>
    <t>Canon 5D</t>
  </si>
  <si>
    <t>ISO100</t>
  </si>
  <si>
    <t>ISO1600</t>
  </si>
  <si>
    <t>SAT</t>
  </si>
  <si>
    <t>Avg</t>
  </si>
  <si>
    <t>StdDev</t>
  </si>
  <si>
    <t>SNR_lin</t>
  </si>
  <si>
    <t>S_EV</t>
  </si>
  <si>
    <t>SNR_dB</t>
  </si>
  <si>
    <t>Canon 5D2</t>
  </si>
  <si>
    <t>5D - ISO100</t>
  </si>
  <si>
    <t>5D - ISO1600</t>
  </si>
  <si>
    <t>5D2 - ISO100</t>
  </si>
  <si>
    <t>5D2 - ISO1600</t>
  </si>
  <si>
    <t>Canon 7D</t>
  </si>
  <si>
    <t>7D - ISO100</t>
  </si>
  <si>
    <t>7D - ISO1600</t>
  </si>
  <si>
    <t>7D</t>
  </si>
  <si>
    <t>dB</t>
  </si>
  <si>
    <t>Normalización S/N</t>
  </si>
  <si>
    <t>Rango dinámico</t>
  </si>
  <si>
    <t>Mpx</t>
  </si>
  <si>
    <t>X</t>
  </si>
  <si>
    <t>Y</t>
  </si>
  <si>
    <t>Curvas Relación S/N</t>
  </si>
  <si>
    <t xml:space="preserve">Canon 5D    </t>
  </si>
  <si>
    <t xml:space="preserve">Canon 5D Mark II    </t>
  </si>
  <si>
    <t xml:space="preserve">Canon 7D    </t>
  </si>
  <si>
    <t>Pentax K5</t>
  </si>
  <si>
    <t>K5</t>
  </si>
  <si>
    <t>ISO80</t>
  </si>
  <si>
    <t>K5 - ISO80</t>
  </si>
  <si>
    <t>K5 - ISO1600</t>
  </si>
  <si>
    <t>ISO100 / ISO80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</si>
</sst>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4"/>
      <color indexed="53"/>
      <name val="Arial"/>
      <family val="2"/>
    </font>
    <font>
      <sz val="9.75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12.75"/>
      <name val="Arial"/>
      <family val="2"/>
    </font>
    <font>
      <sz val="11"/>
      <name val="Arial"/>
      <family val="2"/>
    </font>
    <font>
      <sz val="10.75"/>
      <name val="Arial"/>
      <family val="2"/>
    </font>
    <font>
      <i/>
      <sz val="10"/>
      <color indexed="22"/>
      <name val="Arial"/>
      <family val="2"/>
    </font>
    <font>
      <sz val="13"/>
      <name val="Arial"/>
      <family val="2"/>
    </font>
    <font>
      <sz val="8"/>
      <name val="Arial"/>
      <family val="0"/>
    </font>
    <font>
      <b/>
      <sz val="13.5"/>
      <name val="Arial"/>
      <family val="2"/>
    </font>
    <font>
      <sz val="12.5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6" borderId="0" xfId="0" applyNumberFormat="1" applyFill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Relación S/N (dB)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RuidoYRangoDinamico!$C$185</c:f>
              <c:strCache>
                <c:ptCount val="1"/>
                <c:pt idx="0">
                  <c:v>5D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trendline>
            <c:name>Canon 5D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(RuidoYRangoDinamico!$W$14:$X$14,RuidoYRangoDinamico!$C$14:$U$14)</c:f>
              <c:numCache/>
            </c:numRef>
          </c:xVal>
          <c:yVal>
            <c:numRef>
              <c:f>(RuidoYRangoDinamico!$W$15:$X$15,RuidoYRangoDinamico!$C$15:$U$15)</c:f>
              <c:numCache/>
            </c:numRef>
          </c:yVal>
          <c:smooth val="0"/>
        </c:ser>
        <c:ser>
          <c:idx val="1"/>
          <c:order val="1"/>
          <c:tx>
            <c:strRef>
              <c:f>RuidoYRangoDinamico!$A$17</c:f>
              <c:strCache>
                <c:ptCount val="1"/>
                <c:pt idx="0">
                  <c:v>5D - ISO1600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trendline>
            <c:name>5D - ISO1600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RuidoYRangoDinamico!$C$25:$T$25</c:f>
              <c:numCache/>
            </c:numRef>
          </c:xVal>
          <c:yVal>
            <c:numRef>
              <c:f>RuidoYRangoDinamico!$C$26:$T$26</c:f>
              <c:numCache/>
            </c:numRef>
          </c:yVal>
          <c:smooth val="0"/>
        </c:ser>
        <c:ser>
          <c:idx val="2"/>
          <c:order val="2"/>
          <c:tx>
            <c:strRef>
              <c:f>RuidoYRangoDinamico!$C$186</c:f>
              <c:strCache>
                <c:ptCount val="1"/>
                <c:pt idx="0">
                  <c:v>5D2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trendline>
            <c:name>Canon 5D Mark II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RuidoYRangoDinamico!$C$43:$Q$43</c:f>
              <c:numCache/>
            </c:numRef>
          </c:xVal>
          <c:yVal>
            <c:numRef>
              <c:f>RuidoYRangoDinamico!$C$44:$Q$44</c:f>
              <c:numCache/>
            </c:numRef>
          </c:yVal>
          <c:smooth val="0"/>
        </c:ser>
        <c:ser>
          <c:idx val="3"/>
          <c:order val="3"/>
          <c:tx>
            <c:strRef>
              <c:f>RuidoYRangoDinamico!$A$46</c:f>
              <c:strCache>
                <c:ptCount val="1"/>
                <c:pt idx="0">
                  <c:v>5D2 - ISO1600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trendline>
            <c:name>5D2 - ISO1600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RuidoYRangoDinamico!$C$54:$AC$54</c:f>
              <c:numCache/>
            </c:numRef>
          </c:xVal>
          <c:yVal>
            <c:numRef>
              <c:f>RuidoYRangoDinamico!$C$55:$AC$55</c:f>
              <c:numCache/>
            </c:numRef>
          </c:yVal>
          <c:smooth val="0"/>
        </c:ser>
        <c:ser>
          <c:idx val="4"/>
          <c:order val="4"/>
          <c:tx>
            <c:strRef>
              <c:f>RuidoYRangoDinamico!$C$187</c:f>
              <c:strCache>
                <c:ptCount val="1"/>
                <c:pt idx="0">
                  <c:v>7D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trendline>
            <c:name>Canon 7D</c:nam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RuidoYRangoDinamico!$C$72:$W$72</c:f>
              <c:numCache/>
            </c:numRef>
          </c:xVal>
          <c:yVal>
            <c:numRef>
              <c:f>RuidoYRangoDinamico!$C$73:$W$73</c:f>
              <c:numCache/>
            </c:numRef>
          </c:yVal>
          <c:smooth val="0"/>
        </c:ser>
        <c:ser>
          <c:idx val="5"/>
          <c:order val="5"/>
          <c:tx>
            <c:strRef>
              <c:f>RuidoYRangoDinamico!$A$75</c:f>
              <c:strCache>
                <c:ptCount val="1"/>
                <c:pt idx="0">
                  <c:v>7D - ISO1600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trendline>
            <c:name>7D - ISO1600</c:nam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RuidoYRangoDinamico!$C$83:$U$83</c:f>
              <c:numCache/>
            </c:numRef>
          </c:xVal>
          <c:yVal>
            <c:numRef>
              <c:f>RuidoYRangoDinamico!$C$84:$U$84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RuidoYRangoDinamico!$C$140:$D$140</c:f>
              <c:numCache/>
            </c:numRef>
          </c:xVal>
          <c:yVal>
            <c:numRef>
              <c:f>RuidoYRangoDinamico!$C$141:$D$141</c:f>
              <c:numCache/>
            </c:numRef>
          </c:yVal>
          <c:smooth val="0"/>
        </c:ser>
        <c:ser>
          <c:idx val="8"/>
          <c:order val="7"/>
          <c:tx>
            <c:strRef>
              <c:f>RuidoYRangoDinamico!$C$188</c:f>
              <c:strCache>
                <c:ptCount val="1"/>
                <c:pt idx="0">
                  <c:v>K5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trendline>
            <c:name>Pentax K5</c:nam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RuidoYRangoDinamico!$C$101:$AQ$101</c:f>
              <c:numCache/>
            </c:numRef>
          </c:xVal>
          <c:yVal>
            <c:numRef>
              <c:f>RuidoYRangoDinamico!$C$102:$AQ$102</c:f>
              <c:numCache/>
            </c:numRef>
          </c:yVal>
          <c:smooth val="0"/>
        </c:ser>
        <c:ser>
          <c:idx val="7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RuidoYRangoDinamico!$C$112:$V$112</c:f>
              <c:numCache/>
            </c:numRef>
          </c:xVal>
          <c:yVal>
            <c:numRef>
              <c:f>RuidoYRangoDinamico!$C$113:$V$113</c:f>
              <c:numCache/>
            </c:numRef>
          </c:yVal>
          <c:smooth val="0"/>
        </c:ser>
        <c:axId val="37575454"/>
        <c:axId val="2634767"/>
      </c:scatterChart>
      <c:valAx>
        <c:axId val="37575454"/>
        <c:scaling>
          <c:orientation val="minMax"/>
          <c:max val="0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34767"/>
        <c:crosses val="autoZero"/>
        <c:crossBetween val="midCat"/>
        <c:dispUnits/>
        <c:majorUnit val="1"/>
        <c:minorUnit val="1"/>
      </c:valAx>
      <c:valAx>
        <c:axId val="2634767"/>
        <c:scaling>
          <c:orientation val="minMax"/>
          <c:max val="42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75454"/>
        <c:crosses val="autoZero"/>
        <c:crossBetween val="midCat"/>
        <c:dispUnits/>
        <c:majorUnit val="6"/>
        <c:min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1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1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6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Relación S/N normalizada (dB)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RuidoYRangoDinamico!$A$6</c:f>
              <c:strCache>
                <c:ptCount val="1"/>
                <c:pt idx="0">
                  <c:v>5D - ISO100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trendline>
            <c:name>Canon 5D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(RuidoYRangoDinamico!$W$14:$X$14,RuidoYRangoDinamico!$C$14:$U$14)</c:f>
              <c:numCache/>
            </c:numRef>
          </c:xVal>
          <c:yVal>
            <c:numRef>
              <c:f>(RuidoYRangoDinamico!$W$15:$X$15,RuidoYRangoDinamico!$C$15:$U$15)</c:f>
              <c:numCache/>
            </c:numRef>
          </c:yVal>
          <c:smooth val="0"/>
        </c:ser>
        <c:ser>
          <c:idx val="1"/>
          <c:order val="1"/>
          <c:tx>
            <c:strRef>
              <c:f>RuidoYRangoDinamico!$A$17</c:f>
              <c:strCache>
                <c:ptCount val="1"/>
                <c:pt idx="0">
                  <c:v>5D - ISO1600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trendline>
            <c:name>5D - ISO1600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RuidoYRangoDinamico!$C$25:$T$25</c:f>
              <c:numCache/>
            </c:numRef>
          </c:xVal>
          <c:yVal>
            <c:numRef>
              <c:f>RuidoYRangoDinamico!$C$26:$T$26</c:f>
              <c:numCache/>
            </c:numRef>
          </c:yVal>
          <c:smooth val="0"/>
        </c:ser>
        <c:ser>
          <c:idx val="2"/>
          <c:order val="2"/>
          <c:tx>
            <c:strRef>
              <c:f>RuidoYRangoDinamico!$A$35</c:f>
              <c:strCache>
                <c:ptCount val="1"/>
                <c:pt idx="0">
                  <c:v>5D2 - ISO100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trendline>
            <c:name>Canon 5D Mark II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backward val="0.5"/>
            <c:dispEq val="0"/>
            <c:dispRSqr val="0"/>
          </c:trendline>
          <c:xVal>
            <c:numRef>
              <c:f>RuidoYRangoDinamico!$C$128:$Q$128</c:f>
              <c:numCache/>
            </c:numRef>
          </c:xVal>
          <c:yVal>
            <c:numRef>
              <c:f>RuidoYRangoDinamico!$C$129:$Q$129</c:f>
              <c:numCache/>
            </c:numRef>
          </c:yVal>
          <c:smooth val="0"/>
        </c:ser>
        <c:ser>
          <c:idx val="3"/>
          <c:order val="3"/>
          <c:tx>
            <c:strRef>
              <c:f>RuidoYRangoDinamico!$A$46</c:f>
              <c:strCache>
                <c:ptCount val="1"/>
                <c:pt idx="0">
                  <c:v>5D2 - ISO1600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trendline>
            <c:name>5D2 - ISO1600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RuidoYRangoDinamico!$C$130:$W$130</c:f>
              <c:numCache/>
            </c:numRef>
          </c:xVal>
          <c:yVal>
            <c:numRef>
              <c:f>RuidoYRangoDinamico!$C$131:$W$131</c:f>
              <c:numCache/>
            </c:numRef>
          </c:yVal>
          <c:smooth val="0"/>
        </c:ser>
        <c:ser>
          <c:idx val="4"/>
          <c:order val="4"/>
          <c:tx>
            <c:strRef>
              <c:f>RuidoYRangoDinamico!$A$64</c:f>
              <c:strCache>
                <c:ptCount val="1"/>
                <c:pt idx="0">
                  <c:v>7D - ISO100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trendline>
            <c:name>Canon 7D</c:nam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backward val="0.5"/>
            <c:dispEq val="0"/>
            <c:dispRSqr val="0"/>
          </c:trendline>
          <c:xVal>
            <c:numRef>
              <c:f>RuidoYRangoDinamico!$C$132:$U$132</c:f>
              <c:numCache/>
            </c:numRef>
          </c:xVal>
          <c:yVal>
            <c:numRef>
              <c:f>RuidoYRangoDinamico!$C$133:$U$133</c:f>
              <c:numCache/>
            </c:numRef>
          </c:yVal>
          <c:smooth val="0"/>
        </c:ser>
        <c:ser>
          <c:idx val="5"/>
          <c:order val="5"/>
          <c:tx>
            <c:strRef>
              <c:f>RuidoYRangoDinamico!$A$75</c:f>
              <c:strCache>
                <c:ptCount val="1"/>
                <c:pt idx="0">
                  <c:v>7D - ISO1600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trendline>
            <c:name>7D - ISO1600</c:nam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RuidoYRangoDinamico!$C$134:$N$134</c:f>
              <c:numCache/>
            </c:numRef>
          </c:xVal>
          <c:yVal>
            <c:numRef>
              <c:f>RuidoYRangoDinamico!$C$135:$N$135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RuidoYRangoDinamico!$C$140:$D$140</c:f>
              <c:numCache/>
            </c:numRef>
          </c:xVal>
          <c:yVal>
            <c:numRef>
              <c:f>RuidoYRangoDinamico!$C$141:$D$141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trendline>
            <c:name>Pentax K5</c:nam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RuidoYRangoDinamico!$C$136:$AQ$136</c:f>
              <c:numCache/>
            </c:numRef>
          </c:xVal>
          <c:yVal>
            <c:numRef>
              <c:f>RuidoYRangoDinamico!$C$137:$AQ$137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RuidoYRangoDinamico!$C$138:$V$138</c:f>
              <c:numCache/>
            </c:numRef>
          </c:xVal>
          <c:yVal>
            <c:numRef>
              <c:f>RuidoYRangoDinamico!$C$139:$V$139</c:f>
              <c:numCache/>
            </c:numRef>
          </c:yVal>
          <c:smooth val="0"/>
        </c:ser>
        <c:axId val="23712904"/>
        <c:axId val="12089545"/>
      </c:scatterChart>
      <c:valAx>
        <c:axId val="23712904"/>
        <c:scaling>
          <c:orientation val="minMax"/>
          <c:max val="0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89545"/>
        <c:crosses val="autoZero"/>
        <c:crossBetween val="midCat"/>
        <c:dispUnits/>
        <c:majorUnit val="1"/>
        <c:minorUnit val="1"/>
      </c:valAx>
      <c:valAx>
        <c:axId val="12089545"/>
        <c:scaling>
          <c:orientation val="minMax"/>
          <c:max val="42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12904"/>
        <c:crosses val="autoZero"/>
        <c:crossBetween val="midCat"/>
        <c:dispUnits/>
        <c:majorUnit val="6"/>
        <c:min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1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1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6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Rango dinámico (EV)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RuidoYRangoDinamico!$C$212</c:f>
              <c:strCache>
                <c:ptCount val="1"/>
                <c:pt idx="0">
                  <c:v>Canon 5D   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RuidoYRangoDinamico!$O$184:$P$184</c:f>
              <c:strCache/>
            </c:strRef>
          </c:cat>
          <c:val>
            <c:numRef>
              <c:f>RuidoYRangoDinamico!$O$185:$P$185</c:f>
              <c:numCache/>
            </c:numRef>
          </c:val>
        </c:ser>
        <c:ser>
          <c:idx val="1"/>
          <c:order val="1"/>
          <c:tx>
            <c:strRef>
              <c:f>RuidoYRangoDinamico!$C$213</c:f>
              <c:strCache>
                <c:ptCount val="1"/>
                <c:pt idx="0">
                  <c:v>Canon 5D Mark II   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RuidoYRangoDinamico!$O$184:$P$184</c:f>
              <c:strCache/>
            </c:strRef>
          </c:cat>
          <c:val>
            <c:numRef>
              <c:f>RuidoYRangoDinamico!$O$186:$P$186</c:f>
              <c:numCache/>
            </c:numRef>
          </c:val>
        </c:ser>
        <c:ser>
          <c:idx val="2"/>
          <c:order val="2"/>
          <c:tx>
            <c:strRef>
              <c:f>RuidoYRangoDinamico!$C$214</c:f>
              <c:strCache>
                <c:ptCount val="1"/>
                <c:pt idx="0">
                  <c:v>Canon 7D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RuidoYRangoDinamico!$O$184:$P$184</c:f>
              <c:strCache/>
            </c:strRef>
          </c:cat>
          <c:val>
            <c:numRef>
              <c:f>RuidoYRangoDinamico!$O$187:$P$187</c:f>
              <c:numCache/>
            </c:numRef>
          </c:val>
        </c:ser>
        <c:ser>
          <c:idx val="3"/>
          <c:order val="3"/>
          <c:tx>
            <c:v>Pentax K5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RuidoYRangoDinamico!$O$188:$P$188</c:f>
              <c:numCache/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9704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CC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RuidoYRangoDinamico!$C$101:$AQ$101</c:f>
              <c:numCache>
                <c:ptCount val="41"/>
                <c:pt idx="0">
                  <c:v>-11.186556444921623</c:v>
                </c:pt>
                <c:pt idx="1">
                  <c:v>-10.40894886625807</c:v>
                </c:pt>
                <c:pt idx="2">
                  <c:v>-11.671983272091865</c:v>
                </c:pt>
                <c:pt idx="3">
                  <c:v>-10.823986365536914</c:v>
                </c:pt>
                <c:pt idx="4">
                  <c:v>-10.087020771370707</c:v>
                </c:pt>
                <c:pt idx="5">
                  <c:v>-11.40894886625807</c:v>
                </c:pt>
                <c:pt idx="6">
                  <c:v>-10.293471648838134</c:v>
                </c:pt>
                <c:pt idx="7">
                  <c:v>-9.53447974834193</c:v>
                </c:pt>
                <c:pt idx="8">
                  <c:v>-10.993911366979226</c:v>
                </c:pt>
                <c:pt idx="9">
                  <c:v>-9.993911366979226</c:v>
                </c:pt>
                <c:pt idx="10">
                  <c:v>-9.239023864815758</c:v>
                </c:pt>
                <c:pt idx="11">
                  <c:v>-10.671983272091865</c:v>
                </c:pt>
                <c:pt idx="12">
                  <c:v>-9.53447974834193</c:v>
                </c:pt>
                <c:pt idx="13">
                  <c:v>-8.823986365536914</c:v>
                </c:pt>
                <c:pt idx="14">
                  <c:v>-10.293471648838134</c:v>
                </c:pt>
                <c:pt idx="15">
                  <c:v>-9.239023864815758</c:v>
                </c:pt>
                <c:pt idx="16">
                  <c:v>-8.502058270649552</c:v>
                </c:pt>
                <c:pt idx="17">
                  <c:v>-9.993911366979226</c:v>
                </c:pt>
                <c:pt idx="18">
                  <c:v>-8.993911366979226</c:v>
                </c:pt>
                <c:pt idx="19">
                  <c:v>-8.265990912416028</c:v>
                </c:pt>
                <c:pt idx="20">
                  <c:v>-9.745983853535641</c:v>
                </c:pt>
                <c:pt idx="21">
                  <c:v>-8.823986365536914</c:v>
                </c:pt>
                <c:pt idx="22">
                  <c:v>-8.111268317617386</c:v>
                </c:pt>
                <c:pt idx="23">
                  <c:v>-9.601593944200467</c:v>
                </c:pt>
                <c:pt idx="24">
                  <c:v>-8.671983272091863</c:v>
                </c:pt>
                <c:pt idx="25">
                  <c:v>-7.949517247620772</c:v>
                </c:pt>
                <c:pt idx="26">
                  <c:v>-9.470349410922214</c:v>
                </c:pt>
                <c:pt idx="27">
                  <c:v>-7.784458001350276</c:v>
                </c:pt>
                <c:pt idx="28">
                  <c:v>-7.051396861639986</c:v>
                </c:pt>
                <c:pt idx="29">
                  <c:v>-8.40894886625807</c:v>
                </c:pt>
                <c:pt idx="30">
                  <c:v>-6.971543553950773</c:v>
                </c:pt>
                <c:pt idx="31">
                  <c:v>-6.559283139342502</c:v>
                </c:pt>
                <c:pt idx="32">
                  <c:v>-6.219124307378053</c:v>
                </c:pt>
                <c:pt idx="33">
                  <c:v>-5.982684111555972</c:v>
                </c:pt>
                <c:pt idx="34">
                  <c:v>-5.834040030200837</c:v>
                </c:pt>
                <c:pt idx="35">
                  <c:v>-5.18013017576219</c:v>
                </c:pt>
                <c:pt idx="36">
                  <c:v>-3.5314090943819623</c:v>
                </c:pt>
                <c:pt idx="37">
                  <c:v>-2.9771030792926725</c:v>
                </c:pt>
                <c:pt idx="38">
                  <c:v>-2.827748284333113</c:v>
                </c:pt>
                <c:pt idx="39">
                  <c:v>-0.7495475318587164</c:v>
                </c:pt>
                <c:pt idx="40">
                  <c:v>-1.9886377104152893</c:v>
                </c:pt>
              </c:numCache>
            </c:numRef>
          </c:xVal>
          <c:yVal>
            <c:numRef>
              <c:f>RuidoYRangoDinamico!$C$102:$AQ$102</c:f>
              <c:numCache>
                <c:ptCount val="41"/>
                <c:pt idx="0">
                  <c:v>10.540694101029906</c:v>
                </c:pt>
                <c:pt idx="1">
                  <c:v>13.659637979037768</c:v>
                </c:pt>
                <c:pt idx="2">
                  <c:v>8.730378292111787</c:v>
                </c:pt>
                <c:pt idx="3">
                  <c:v>11.888140541988736</c:v>
                </c:pt>
                <c:pt idx="4">
                  <c:v>14.609741115641672</c:v>
                </c:pt>
                <c:pt idx="5">
                  <c:v>9.673700484441014</c:v>
                </c:pt>
                <c:pt idx="6">
                  <c:v>13.61948122864862</c:v>
                </c:pt>
                <c:pt idx="7">
                  <c:v>16.167931495321422</c:v>
                </c:pt>
                <c:pt idx="8">
                  <c:v>11.213346123394746</c:v>
                </c:pt>
                <c:pt idx="9">
                  <c:v>14.955078990537636</c:v>
                </c:pt>
                <c:pt idx="10">
                  <c:v>17.721132953863265</c:v>
                </c:pt>
                <c:pt idx="11">
                  <c:v>12.765443279648142</c:v>
                </c:pt>
                <c:pt idx="12">
                  <c:v>16.745454050046003</c:v>
                </c:pt>
                <c:pt idx="13">
                  <c:v>19.084850188786497</c:v>
                </c:pt>
                <c:pt idx="14">
                  <c:v>14.182192713737972</c:v>
                </c:pt>
                <c:pt idx="15">
                  <c:v>17.525386311613364</c:v>
                </c:pt>
                <c:pt idx="16">
                  <c:v>19.752630455147813</c:v>
                </c:pt>
                <c:pt idx="17">
                  <c:v>15.108273255016897</c:v>
                </c:pt>
                <c:pt idx="18">
                  <c:v>18.484500052885732</c:v>
                </c:pt>
                <c:pt idx="19">
                  <c:v>20.87880712372452</c:v>
                </c:pt>
                <c:pt idx="20">
                  <c:v>16.23771961197439</c:v>
                </c:pt>
                <c:pt idx="21">
                  <c:v>19.106592101610783</c:v>
                </c:pt>
                <c:pt idx="22">
                  <c:v>21.26563671088416</c:v>
                </c:pt>
                <c:pt idx="23">
                  <c:v>16.617152017992932</c:v>
                </c:pt>
                <c:pt idx="24">
                  <c:v>19.45300784450487</c:v>
                </c:pt>
                <c:pt idx="25">
                  <c:v>21.365296631170526</c:v>
                </c:pt>
                <c:pt idx="26">
                  <c:v>16.811795046271133</c:v>
                </c:pt>
                <c:pt idx="27">
                  <c:v>22.451950415867948</c:v>
                </c:pt>
                <c:pt idx="28">
                  <c:v>24.760710214192628</c:v>
                </c:pt>
                <c:pt idx="29">
                  <c:v>20.677165345219347</c:v>
                </c:pt>
                <c:pt idx="30">
                  <c:v>24.162949438779364</c:v>
                </c:pt>
                <c:pt idx="31">
                  <c:v>25.812247624834896</c:v>
                </c:pt>
                <c:pt idx="32">
                  <c:v>25.670785270072916</c:v>
                </c:pt>
                <c:pt idx="33">
                  <c:v>27.48386416045213</c:v>
                </c:pt>
                <c:pt idx="34">
                  <c:v>27.76360342765763</c:v>
                </c:pt>
                <c:pt idx="35">
                  <c:v>28.303328212930964</c:v>
                </c:pt>
                <c:pt idx="36">
                  <c:v>31.394868342750755</c:v>
                </c:pt>
                <c:pt idx="37">
                  <c:v>32.66685425668692</c:v>
                </c:pt>
                <c:pt idx="38">
                  <c:v>32.46725396037671</c:v>
                </c:pt>
                <c:pt idx="39">
                  <c:v>36.75463350406274</c:v>
                </c:pt>
                <c:pt idx="40">
                  <c:v>35.08417821166405</c:v>
                </c:pt>
              </c:numCache>
            </c:numRef>
          </c:yVal>
          <c:smooth val="0"/>
        </c:ser>
        <c:axId val="22017212"/>
        <c:axId val="63937181"/>
      </c:scatterChart>
      <c:valAx>
        <c:axId val="2201721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37181"/>
        <c:crosses val="autoZero"/>
        <c:crossBetween val="midCat"/>
        <c:dispUnits/>
        <c:majorUnit val="1"/>
      </c:val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CC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RuidoYRangoDinamico!$C$112:$V$112</c:f>
              <c:numCache>
                <c:ptCount val="20"/>
                <c:pt idx="0">
                  <c:v>-6.0573974368561805</c:v>
                </c:pt>
                <c:pt idx="1">
                  <c:v>-7.4607531310873885</c:v>
                </c:pt>
                <c:pt idx="2">
                  <c:v>-7.205496075845314</c:v>
                </c:pt>
                <c:pt idx="3">
                  <c:v>-6.901879859234893</c:v>
                </c:pt>
                <c:pt idx="4">
                  <c:v>-6.4607531310873885</c:v>
                </c:pt>
                <c:pt idx="5">
                  <c:v>-6.285666424529297</c:v>
                </c:pt>
                <c:pt idx="6">
                  <c:v>-6.051544710610742</c:v>
                </c:pt>
                <c:pt idx="7">
                  <c:v>-5.955517822836966</c:v>
                </c:pt>
                <c:pt idx="8">
                  <c:v>-5.955517822836966</c:v>
                </c:pt>
                <c:pt idx="9">
                  <c:v>-6.37055532211581</c:v>
                </c:pt>
                <c:pt idx="10">
                  <c:v>-5.646765116697337</c:v>
                </c:pt>
                <c:pt idx="11">
                  <c:v>-5.302944415961133</c:v>
                </c:pt>
                <c:pt idx="12">
                  <c:v>-3.577847176022608</c:v>
                </c:pt>
                <c:pt idx="13">
                  <c:v>-3.0847794932447696</c:v>
                </c:pt>
                <c:pt idx="14">
                  <c:v>-4.285666424529298</c:v>
                </c:pt>
                <c:pt idx="15">
                  <c:v>-4.733125401500518</c:v>
                </c:pt>
                <c:pt idx="16">
                  <c:v>-1.665638656888229</c:v>
                </c:pt>
                <c:pt idx="17">
                  <c:v>-2.406520819403683</c:v>
                </c:pt>
                <c:pt idx="18">
                  <c:v>-1.0665901214624747</c:v>
                </c:pt>
                <c:pt idx="19">
                  <c:v>-0.8435127973238357</c:v>
                </c:pt>
              </c:numCache>
            </c:numRef>
          </c:xVal>
          <c:yVal>
            <c:numRef>
              <c:f>RuidoYRangoDinamico!$C$113:$V$113</c:f>
              <c:numCache>
                <c:ptCount val="20"/>
                <c:pt idx="0">
                  <c:v>14.321479327311353</c:v>
                </c:pt>
                <c:pt idx="1">
                  <c:v>9.105306969719923</c:v>
                </c:pt>
                <c:pt idx="2">
                  <c:v>10.049951036549551</c:v>
                </c:pt>
                <c:pt idx="3">
                  <c:v>11.161627143766689</c:v>
                </c:pt>
                <c:pt idx="4">
                  <c:v>12.700713481143692</c:v>
                </c:pt>
                <c:pt idx="5">
                  <c:v>13.380135619171512</c:v>
                </c:pt>
                <c:pt idx="6">
                  <c:v>14.265381132950935</c:v>
                </c:pt>
                <c:pt idx="7">
                  <c:v>14.539974558725246</c:v>
                </c:pt>
                <c:pt idx="8">
                  <c:v>14.628156936826349</c:v>
                </c:pt>
                <c:pt idx="9">
                  <c:v>13.123675065822184</c:v>
                </c:pt>
                <c:pt idx="10">
                  <c:v>15.740129912634593</c:v>
                </c:pt>
                <c:pt idx="11">
                  <c:v>16.94392170139897</c:v>
                </c:pt>
                <c:pt idx="12">
                  <c:v>22.49033773331121</c:v>
                </c:pt>
                <c:pt idx="13">
                  <c:v>23.84721177234319</c:v>
                </c:pt>
                <c:pt idx="14">
                  <c:v>20.27309762345361</c:v>
                </c:pt>
                <c:pt idx="15">
                  <c:v>18.71765000776502</c:v>
                </c:pt>
                <c:pt idx="16">
                  <c:v>28.02464745077257</c:v>
                </c:pt>
                <c:pt idx="17">
                  <c:v>25.241435496223225</c:v>
                </c:pt>
                <c:pt idx="18">
                  <c:v>29.94236929040751</c:v>
                </c:pt>
                <c:pt idx="19">
                  <c:v>30.679190323394472</c:v>
                </c:pt>
              </c:numCache>
            </c:numRef>
          </c:yVal>
          <c:smooth val="0"/>
        </c:ser>
        <c:axId val="38563718"/>
        <c:axId val="11529143"/>
      </c:scatterChart>
      <c:valAx>
        <c:axId val="3856371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crossBetween val="midCat"/>
        <c:dispUnits/>
      </c:val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Rango dinámico sin normalizar (EV)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RuidoYRangoDinamico!$C$212</c:f>
              <c:strCache>
                <c:ptCount val="1"/>
                <c:pt idx="0">
                  <c:v>Canon 5D   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RuidoYRangoDinamico!$O$184:$P$184</c:f>
              <c:strCache/>
            </c:strRef>
          </c:cat>
          <c:val>
            <c:numRef>
              <c:f>RuidoYRangoDinamico!$D$185:$E$185</c:f>
              <c:numCache/>
            </c:numRef>
          </c:val>
        </c:ser>
        <c:ser>
          <c:idx val="1"/>
          <c:order val="1"/>
          <c:tx>
            <c:strRef>
              <c:f>RuidoYRangoDinamico!$C$213</c:f>
              <c:strCache>
                <c:ptCount val="1"/>
                <c:pt idx="0">
                  <c:v>Canon 5D Mark II   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RuidoYRangoDinamico!$O$184:$P$184</c:f>
              <c:strCache/>
            </c:strRef>
          </c:cat>
          <c:val>
            <c:numRef>
              <c:f>RuidoYRangoDinamico!$D$186:$E$186</c:f>
              <c:numCache/>
            </c:numRef>
          </c:val>
        </c:ser>
        <c:ser>
          <c:idx val="2"/>
          <c:order val="2"/>
          <c:tx>
            <c:strRef>
              <c:f>RuidoYRangoDinamico!$C$214</c:f>
              <c:strCache>
                <c:ptCount val="1"/>
                <c:pt idx="0">
                  <c:v>Canon 7D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RuidoYRangoDinamico!$O$184:$P$184</c:f>
              <c:strCache/>
            </c:strRef>
          </c:cat>
          <c:val>
            <c:numRef>
              <c:f>RuidoYRangoDinamico!$D$187:$E$187</c:f>
              <c:numCache/>
            </c:numRef>
          </c:val>
        </c:ser>
        <c:ser>
          <c:idx val="3"/>
          <c:order val="3"/>
          <c:tx>
            <c:v>Pentax K5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RuidoYRangoDinamico!$D$188:$E$188</c:f>
              <c:numCache/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5342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149</xdr:row>
      <xdr:rowOff>0</xdr:rowOff>
    </xdr:from>
    <xdr:to>
      <xdr:col>13</xdr:col>
      <xdr:colOff>0</xdr:colOff>
      <xdr:row>180</xdr:row>
      <xdr:rowOff>0</xdr:rowOff>
    </xdr:to>
    <xdr:graphicFrame>
      <xdr:nvGraphicFramePr>
        <xdr:cNvPr id="1" name="Chart 1"/>
        <xdr:cNvGraphicFramePr/>
      </xdr:nvGraphicFramePr>
      <xdr:xfrm>
        <a:off x="781050" y="24012525"/>
        <a:ext cx="57245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149</xdr:row>
      <xdr:rowOff>0</xdr:rowOff>
    </xdr:from>
    <xdr:to>
      <xdr:col>24</xdr:col>
      <xdr:colOff>0</xdr:colOff>
      <xdr:row>180</xdr:row>
      <xdr:rowOff>0</xdr:rowOff>
    </xdr:to>
    <xdr:graphicFrame>
      <xdr:nvGraphicFramePr>
        <xdr:cNvPr id="2" name="Chart 2"/>
        <xdr:cNvGraphicFramePr/>
      </xdr:nvGraphicFramePr>
      <xdr:xfrm>
        <a:off x="6505575" y="24012525"/>
        <a:ext cx="56959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189</xdr:row>
      <xdr:rowOff>0</xdr:rowOff>
    </xdr:from>
    <xdr:to>
      <xdr:col>22</xdr:col>
      <xdr:colOff>0</xdr:colOff>
      <xdr:row>210</xdr:row>
      <xdr:rowOff>0</xdr:rowOff>
    </xdr:to>
    <xdr:graphicFrame>
      <xdr:nvGraphicFramePr>
        <xdr:cNvPr id="3" name="Chart 6"/>
        <xdr:cNvGraphicFramePr/>
      </xdr:nvGraphicFramePr>
      <xdr:xfrm>
        <a:off x="6505575" y="30565725"/>
        <a:ext cx="47148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0</xdr:colOff>
      <xdr:row>89</xdr:row>
      <xdr:rowOff>0</xdr:rowOff>
    </xdr:from>
    <xdr:to>
      <xdr:col>53</xdr:col>
      <xdr:colOff>0</xdr:colOff>
      <xdr:row>110</xdr:row>
      <xdr:rowOff>0</xdr:rowOff>
    </xdr:to>
    <xdr:graphicFrame>
      <xdr:nvGraphicFramePr>
        <xdr:cNvPr id="4" name="Chart 11"/>
        <xdr:cNvGraphicFramePr/>
      </xdr:nvGraphicFramePr>
      <xdr:xfrm>
        <a:off x="22679025" y="14373225"/>
        <a:ext cx="47148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54</xdr:col>
      <xdr:colOff>0</xdr:colOff>
      <xdr:row>89</xdr:row>
      <xdr:rowOff>0</xdr:rowOff>
    </xdr:from>
    <xdr:to>
      <xdr:col>62</xdr:col>
      <xdr:colOff>66675</xdr:colOff>
      <xdr:row>110</xdr:row>
      <xdr:rowOff>0</xdr:rowOff>
    </xdr:to>
    <xdr:graphicFrame>
      <xdr:nvGraphicFramePr>
        <xdr:cNvPr id="5" name="Chart 14"/>
        <xdr:cNvGraphicFramePr/>
      </xdr:nvGraphicFramePr>
      <xdr:xfrm>
        <a:off x="27917775" y="14373225"/>
        <a:ext cx="42576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189</xdr:row>
      <xdr:rowOff>0</xdr:rowOff>
    </xdr:from>
    <xdr:to>
      <xdr:col>11</xdr:col>
      <xdr:colOff>0</xdr:colOff>
      <xdr:row>210</xdr:row>
      <xdr:rowOff>0</xdr:rowOff>
    </xdr:to>
    <xdr:graphicFrame>
      <xdr:nvGraphicFramePr>
        <xdr:cNvPr id="6" name="Chart 15"/>
        <xdr:cNvGraphicFramePr/>
      </xdr:nvGraphicFramePr>
      <xdr:xfrm>
        <a:off x="781050" y="30565725"/>
        <a:ext cx="47148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8.7109375" style="0" customWidth="1"/>
    <col min="3" max="12" width="7.8515625" style="0" customWidth="1"/>
    <col min="13" max="13" width="7.28125" style="0" customWidth="1"/>
    <col min="14" max="23" width="7.8515625" style="0" customWidth="1"/>
    <col min="24" max="24" width="6.8515625" style="0" customWidth="1"/>
    <col min="25" max="16384" width="7.8515625" style="0" customWidth="1"/>
  </cols>
  <sheetData>
    <row r="1" s="8" customFormat="1" ht="18.75">
      <c r="A1" s="13" t="s">
        <v>5</v>
      </c>
    </row>
    <row r="2" spans="3:4" s="1" customFormat="1" ht="12.75">
      <c r="C2" s="1" t="s">
        <v>6</v>
      </c>
      <c r="D2" s="1" t="s">
        <v>7</v>
      </c>
    </row>
    <row r="3" spans="2:4" ht="12.75">
      <c r="B3" s="1" t="s">
        <v>2</v>
      </c>
      <c r="C3" s="22">
        <v>128</v>
      </c>
      <c r="D3" s="23">
        <v>127</v>
      </c>
    </row>
    <row r="4" spans="2:4" ht="12.75">
      <c r="B4" s="1" t="s">
        <v>8</v>
      </c>
      <c r="C4" s="24">
        <v>3692</v>
      </c>
      <c r="D4" s="25">
        <v>3692</v>
      </c>
    </row>
    <row r="6" ht="12.75">
      <c r="A6" s="14" t="s">
        <v>15</v>
      </c>
    </row>
    <row r="7" spans="2:29" ht="12.75">
      <c r="B7" t="s">
        <v>9</v>
      </c>
      <c r="C7" s="4">
        <v>210</v>
      </c>
      <c r="D7" s="4">
        <v>294</v>
      </c>
      <c r="E7" s="4">
        <v>245</v>
      </c>
      <c r="F7" s="4">
        <v>193</v>
      </c>
      <c r="G7" s="4">
        <v>258</v>
      </c>
      <c r="H7" s="4">
        <v>217</v>
      </c>
      <c r="I7" s="4">
        <v>162</v>
      </c>
      <c r="J7" s="4">
        <v>197</v>
      </c>
      <c r="K7" s="4">
        <v>178</v>
      </c>
      <c r="L7" s="4">
        <v>144</v>
      </c>
      <c r="M7" s="4">
        <v>160</v>
      </c>
      <c r="N7" s="4">
        <v>150</v>
      </c>
      <c r="O7" s="4">
        <v>140</v>
      </c>
      <c r="P7" s="4">
        <v>154</v>
      </c>
      <c r="Q7" s="4">
        <v>146</v>
      </c>
      <c r="R7" s="4">
        <v>135</v>
      </c>
      <c r="S7" s="4">
        <v>143</v>
      </c>
      <c r="T7" s="4">
        <v>138</v>
      </c>
      <c r="U7" s="6">
        <v>353</v>
      </c>
      <c r="V7" s="6">
        <v>582</v>
      </c>
      <c r="W7" s="6">
        <v>466</v>
      </c>
      <c r="X7" s="6">
        <v>460</v>
      </c>
      <c r="Y7" s="6">
        <v>802</v>
      </c>
      <c r="Z7" s="6">
        <v>603</v>
      </c>
      <c r="AA7" s="6">
        <v>1437</v>
      </c>
      <c r="AB7" s="6">
        <v>2786</v>
      </c>
      <c r="AC7" s="6">
        <v>3259</v>
      </c>
    </row>
    <row r="8" spans="2:29" ht="12.75">
      <c r="B8" t="s">
        <v>10</v>
      </c>
      <c r="C8" s="5">
        <v>3.09</v>
      </c>
      <c r="D8" s="5">
        <v>4.7</v>
      </c>
      <c r="E8" s="5">
        <v>4.15</v>
      </c>
      <c r="F8" s="5">
        <v>2.8</v>
      </c>
      <c r="G8" s="5">
        <v>3.84</v>
      </c>
      <c r="H8" s="5">
        <v>3.4</v>
      </c>
      <c r="I8" s="5">
        <v>2.3</v>
      </c>
      <c r="J8" s="5">
        <v>2.94</v>
      </c>
      <c r="K8" s="5">
        <v>2.78</v>
      </c>
      <c r="L8" s="5">
        <v>2.07</v>
      </c>
      <c r="M8" s="5">
        <v>2.36</v>
      </c>
      <c r="N8" s="5">
        <v>2.43</v>
      </c>
      <c r="O8" s="5">
        <v>2.26</v>
      </c>
      <c r="P8" s="5">
        <v>2.74</v>
      </c>
      <c r="Q8" s="5">
        <v>2.21</v>
      </c>
      <c r="R8" s="5">
        <v>2.17</v>
      </c>
      <c r="S8" s="5">
        <v>2.18</v>
      </c>
      <c r="T8" s="5">
        <v>2.5</v>
      </c>
      <c r="U8" s="7">
        <v>5.08</v>
      </c>
      <c r="V8" s="7">
        <v>10.1</v>
      </c>
      <c r="W8" s="7">
        <v>8.97</v>
      </c>
      <c r="X8" s="7">
        <v>6.46</v>
      </c>
      <c r="Y8" s="7">
        <v>13.4</v>
      </c>
      <c r="Z8" s="7">
        <v>12.1</v>
      </c>
      <c r="AA8" s="6">
        <v>16.7</v>
      </c>
      <c r="AB8" s="6">
        <v>35.4</v>
      </c>
      <c r="AC8" s="6">
        <v>43.3</v>
      </c>
    </row>
    <row r="10" spans="2:30" ht="12.75">
      <c r="B10" t="s">
        <v>0</v>
      </c>
      <c r="C10" s="2">
        <f>C7-$C$3</f>
        <v>82</v>
      </c>
      <c r="D10" s="2">
        <f>D7-$C$3</f>
        <v>166</v>
      </c>
      <c r="E10" s="2">
        <f>E7-$C$3</f>
        <v>117</v>
      </c>
      <c r="F10" s="2">
        <f aca="true" t="shared" si="0" ref="F10:Z10">F7-$C$3</f>
        <v>65</v>
      </c>
      <c r="G10" s="2">
        <f t="shared" si="0"/>
        <v>130</v>
      </c>
      <c r="H10" s="2">
        <f t="shared" si="0"/>
        <v>89</v>
      </c>
      <c r="I10" s="2">
        <f t="shared" si="0"/>
        <v>34</v>
      </c>
      <c r="J10" s="2">
        <f t="shared" si="0"/>
        <v>69</v>
      </c>
      <c r="K10" s="2">
        <f t="shared" si="0"/>
        <v>50</v>
      </c>
      <c r="L10" s="2">
        <f t="shared" si="0"/>
        <v>16</v>
      </c>
      <c r="M10" s="2">
        <f t="shared" si="0"/>
        <v>32</v>
      </c>
      <c r="N10" s="2">
        <f t="shared" si="0"/>
        <v>22</v>
      </c>
      <c r="O10" s="2">
        <f t="shared" si="0"/>
        <v>12</v>
      </c>
      <c r="P10" s="2">
        <f t="shared" si="0"/>
        <v>26</v>
      </c>
      <c r="Q10" s="2">
        <f t="shared" si="0"/>
        <v>18</v>
      </c>
      <c r="R10" s="2">
        <f t="shared" si="0"/>
        <v>7</v>
      </c>
      <c r="S10" s="2">
        <f t="shared" si="0"/>
        <v>15</v>
      </c>
      <c r="T10" s="2">
        <f t="shared" si="0"/>
        <v>10</v>
      </c>
      <c r="U10" s="2">
        <f>U7-$C$3</f>
        <v>225</v>
      </c>
      <c r="V10" s="2">
        <f>V7-$C$3</f>
        <v>454</v>
      </c>
      <c r="W10" s="2">
        <f t="shared" si="0"/>
        <v>338</v>
      </c>
      <c r="X10" s="2">
        <f>X7-$C$3</f>
        <v>332</v>
      </c>
      <c r="Y10" s="2">
        <f t="shared" si="0"/>
        <v>674</v>
      </c>
      <c r="Z10" s="2">
        <f t="shared" si="0"/>
        <v>475</v>
      </c>
      <c r="AA10" s="2">
        <f>AA7-$C$3</f>
        <v>1309</v>
      </c>
      <c r="AB10" s="2">
        <f>AB7-$C$3</f>
        <v>2658</v>
      </c>
      <c r="AC10" s="2">
        <f>AC7-$C$3</f>
        <v>3131</v>
      </c>
      <c r="AD10" s="2"/>
    </row>
    <row r="11" spans="2:30" ht="12.75">
      <c r="B11" t="s">
        <v>1</v>
      </c>
      <c r="C11" s="3">
        <f>C8</f>
        <v>3.09</v>
      </c>
      <c r="D11" s="3">
        <f>D8</f>
        <v>4.7</v>
      </c>
      <c r="E11" s="3">
        <f>E8</f>
        <v>4.15</v>
      </c>
      <c r="F11" s="3">
        <f aca="true" t="shared" si="1" ref="F11:Z11">F8</f>
        <v>2.8</v>
      </c>
      <c r="G11" s="3">
        <f t="shared" si="1"/>
        <v>3.84</v>
      </c>
      <c r="H11" s="3">
        <f t="shared" si="1"/>
        <v>3.4</v>
      </c>
      <c r="I11" s="3">
        <f t="shared" si="1"/>
        <v>2.3</v>
      </c>
      <c r="J11" s="3">
        <f t="shared" si="1"/>
        <v>2.94</v>
      </c>
      <c r="K11" s="3">
        <f t="shared" si="1"/>
        <v>2.78</v>
      </c>
      <c r="L11" s="3">
        <f t="shared" si="1"/>
        <v>2.07</v>
      </c>
      <c r="M11" s="3">
        <f t="shared" si="1"/>
        <v>2.36</v>
      </c>
      <c r="N11" s="3">
        <f t="shared" si="1"/>
        <v>2.43</v>
      </c>
      <c r="O11" s="3">
        <f t="shared" si="1"/>
        <v>2.26</v>
      </c>
      <c r="P11" s="3">
        <f t="shared" si="1"/>
        <v>2.74</v>
      </c>
      <c r="Q11" s="3">
        <f t="shared" si="1"/>
        <v>2.21</v>
      </c>
      <c r="R11" s="3">
        <f t="shared" si="1"/>
        <v>2.17</v>
      </c>
      <c r="S11" s="3">
        <f t="shared" si="1"/>
        <v>2.18</v>
      </c>
      <c r="T11" s="3">
        <f t="shared" si="1"/>
        <v>2.5</v>
      </c>
      <c r="U11" s="3">
        <f>U8</f>
        <v>5.08</v>
      </c>
      <c r="V11" s="3">
        <f>V8</f>
        <v>10.1</v>
      </c>
      <c r="W11" s="3">
        <f t="shared" si="1"/>
        <v>8.97</v>
      </c>
      <c r="X11" s="3">
        <f>X8</f>
        <v>6.46</v>
      </c>
      <c r="Y11" s="3">
        <f t="shared" si="1"/>
        <v>13.4</v>
      </c>
      <c r="Z11" s="3">
        <f t="shared" si="1"/>
        <v>12.1</v>
      </c>
      <c r="AA11" s="3">
        <f>AA8</f>
        <v>16.7</v>
      </c>
      <c r="AB11" s="3">
        <f>AB8</f>
        <v>35.4</v>
      </c>
      <c r="AC11" s="3">
        <f>AC8</f>
        <v>43.3</v>
      </c>
      <c r="AD11" s="3"/>
    </row>
    <row r="12" spans="2:30" ht="12.75">
      <c r="B12" t="s">
        <v>11</v>
      </c>
      <c r="C12" s="3">
        <f aca="true" t="shared" si="2" ref="C12:AC12">C10/C11</f>
        <v>26.537216828478964</v>
      </c>
      <c r="D12" s="3">
        <f t="shared" si="2"/>
        <v>35.31914893617021</v>
      </c>
      <c r="E12" s="3">
        <f t="shared" si="2"/>
        <v>28.19277108433735</v>
      </c>
      <c r="F12" s="3">
        <f t="shared" si="2"/>
        <v>23.214285714285715</v>
      </c>
      <c r="G12" s="3">
        <f t="shared" si="2"/>
        <v>33.85416666666667</v>
      </c>
      <c r="H12" s="3">
        <f t="shared" si="2"/>
        <v>26.176470588235293</v>
      </c>
      <c r="I12" s="3">
        <f t="shared" si="2"/>
        <v>14.782608695652176</v>
      </c>
      <c r="J12" s="3">
        <f t="shared" si="2"/>
        <v>23.46938775510204</v>
      </c>
      <c r="K12" s="3">
        <f t="shared" si="2"/>
        <v>17.98561151079137</v>
      </c>
      <c r="L12" s="3">
        <f t="shared" si="2"/>
        <v>7.729468599033817</v>
      </c>
      <c r="M12" s="3">
        <f t="shared" si="2"/>
        <v>13.559322033898306</v>
      </c>
      <c r="N12" s="3">
        <f t="shared" si="2"/>
        <v>9.05349794238683</v>
      </c>
      <c r="O12" s="3">
        <f t="shared" si="2"/>
        <v>5.3097345132743365</v>
      </c>
      <c r="P12" s="3">
        <f t="shared" si="2"/>
        <v>9.48905109489051</v>
      </c>
      <c r="Q12" s="3">
        <f t="shared" si="2"/>
        <v>8.144796380090497</v>
      </c>
      <c r="R12" s="3">
        <f t="shared" si="2"/>
        <v>3.2258064516129035</v>
      </c>
      <c r="S12" s="3">
        <f t="shared" si="2"/>
        <v>6.880733944954128</v>
      </c>
      <c r="T12" s="3">
        <f t="shared" si="2"/>
        <v>4</v>
      </c>
      <c r="U12" s="3">
        <f t="shared" si="2"/>
        <v>44.29133858267716</v>
      </c>
      <c r="V12" s="3">
        <f t="shared" si="2"/>
        <v>44.95049504950495</v>
      </c>
      <c r="W12" s="3">
        <f t="shared" si="2"/>
        <v>37.68115942028985</v>
      </c>
      <c r="X12" s="3">
        <f t="shared" si="2"/>
        <v>51.39318885448917</v>
      </c>
      <c r="Y12" s="3">
        <f t="shared" si="2"/>
        <v>50.298507462686565</v>
      </c>
      <c r="Z12" s="3">
        <f t="shared" si="2"/>
        <v>39.25619834710744</v>
      </c>
      <c r="AA12" s="3">
        <f t="shared" si="2"/>
        <v>78.38323353293414</v>
      </c>
      <c r="AB12" s="3">
        <f t="shared" si="2"/>
        <v>75.08474576271186</v>
      </c>
      <c r="AC12" s="3">
        <f t="shared" si="2"/>
        <v>72.3094688221709</v>
      </c>
      <c r="AD12" s="3"/>
    </row>
    <row r="14" spans="2:30" ht="12.75">
      <c r="B14" t="s">
        <v>12</v>
      </c>
      <c r="C14" s="3">
        <f>LOG(C10/($C$4-$C$3))/LOG(2)</f>
        <v>-5.441729616903838</v>
      </c>
      <c r="D14" s="3">
        <f aca="true" t="shared" si="3" ref="D14:AC14">LOG(D10/($C$4-$C$3))/LOG(2)</f>
        <v>-4.424242190174997</v>
      </c>
      <c r="E14" s="3">
        <f t="shared" si="3"/>
        <v>-4.928916901938517</v>
      </c>
      <c r="F14" s="3">
        <f t="shared" si="3"/>
        <v>-5.776913808493468</v>
      </c>
      <c r="G14" s="3">
        <f t="shared" si="3"/>
        <v>-4.776913808493467</v>
      </c>
      <c r="H14" s="3">
        <f t="shared" si="3"/>
        <v>-5.323548190555524</v>
      </c>
      <c r="I14" s="3">
        <f t="shared" si="3"/>
        <v>-6.7118187802715825</v>
      </c>
      <c r="J14" s="3">
        <f t="shared" si="3"/>
        <v>-5.690757164743753</v>
      </c>
      <c r="K14" s="3">
        <f t="shared" si="3"/>
        <v>-6.155425431747197</v>
      </c>
      <c r="L14" s="3">
        <f t="shared" si="3"/>
        <v>-7.799281621521922</v>
      </c>
      <c r="M14" s="3">
        <f t="shared" si="3"/>
        <v>-6.799281621521922</v>
      </c>
      <c r="N14" s="3">
        <f t="shared" si="3"/>
        <v>-7.339850002884624</v>
      </c>
      <c r="O14" s="3">
        <f t="shared" si="3"/>
        <v>-8.214319120800765</v>
      </c>
      <c r="P14" s="3">
        <f t="shared" si="3"/>
        <v>-7.09884190338083</v>
      </c>
      <c r="Q14" s="3">
        <f t="shared" si="3"/>
        <v>-7.629356620079609</v>
      </c>
      <c r="R14" s="3">
        <f t="shared" si="3"/>
        <v>-8.991926699464319</v>
      </c>
      <c r="S14" s="3">
        <f t="shared" si="3"/>
        <v>-7.892391025913404</v>
      </c>
      <c r="T14" s="3">
        <f t="shared" si="3"/>
        <v>-8.47735352663456</v>
      </c>
      <c r="U14" s="3">
        <f t="shared" si="3"/>
        <v>-3.9855004303048847</v>
      </c>
      <c r="V14" s="3">
        <f t="shared" si="3"/>
        <v>-2.972733134231007</v>
      </c>
      <c r="W14" s="21">
        <f>X14</f>
        <v>-3.424242190174997</v>
      </c>
      <c r="X14" s="3">
        <f t="shared" si="3"/>
        <v>-3.424242190174997</v>
      </c>
      <c r="Y14" s="3">
        <f t="shared" si="3"/>
        <v>-2.4026768403400633</v>
      </c>
      <c r="Z14" s="3">
        <f t="shared" si="3"/>
        <v>-2.9074979183036116</v>
      </c>
      <c r="AA14" s="3">
        <f t="shared" si="3"/>
        <v>-1.445032239576681</v>
      </c>
      <c r="AB14" s="3">
        <f t="shared" si="3"/>
        <v>-0.4231562322457475</v>
      </c>
      <c r="AC14" s="3">
        <f t="shared" si="3"/>
        <v>-0.18687382838325198</v>
      </c>
      <c r="AD14" s="3"/>
    </row>
    <row r="15" spans="2:30" ht="12.75">
      <c r="B15" t="s">
        <v>13</v>
      </c>
      <c r="C15" s="3">
        <f>20*LOG(C12)</f>
        <v>28.477107459177642</v>
      </c>
      <c r="D15" s="3">
        <f>20*LOG(D12)</f>
        <v>30.960204602086748</v>
      </c>
      <c r="E15" s="3">
        <f>20*LOG(E12)</f>
        <v>29.00275530068138</v>
      </c>
      <c r="F15" s="3">
        <f aca="true" t="shared" si="4" ref="F15:Z15">20*LOG(F12)</f>
        <v>27.31510650601273</v>
      </c>
      <c r="G15" s="3">
        <f t="shared" si="4"/>
        <v>30.59224255878612</v>
      </c>
      <c r="H15" s="3">
        <f t="shared" si="4"/>
        <v>28.358221792053154</v>
      </c>
      <c r="I15" s="3">
        <f t="shared" si="4"/>
        <v>23.395021620493246</v>
      </c>
      <c r="J15" s="3">
        <f t="shared" si="4"/>
        <v>27.41003520650196</v>
      </c>
      <c r="K15" s="3">
        <f t="shared" si="4"/>
        <v>25.09850416835885</v>
      </c>
      <c r="L15" s="3">
        <f t="shared" si="4"/>
        <v>17.762992743980142</v>
      </c>
      <c r="M15" s="3">
        <f t="shared" si="4"/>
        <v>22.64475950699599</v>
      </c>
      <c r="N15" s="3">
        <f t="shared" si="4"/>
        <v>19.13632814447788</v>
      </c>
      <c r="O15" s="3">
        <f t="shared" si="4"/>
        <v>14.501456138004478</v>
      </c>
      <c r="P15" s="3">
        <f t="shared" si="4"/>
        <v>19.544455703008598</v>
      </c>
      <c r="Q15" s="3">
        <f t="shared" si="4"/>
        <v>18.217604628363905</v>
      </c>
      <c r="R15" s="3">
        <f t="shared" si="4"/>
        <v>10.172766123314547</v>
      </c>
      <c r="S15" s="3">
        <f t="shared" si="4"/>
        <v>16.75269530902153</v>
      </c>
      <c r="T15" s="3">
        <f t="shared" si="4"/>
        <v>12.041199826559248</v>
      </c>
      <c r="U15" s="3">
        <f t="shared" si="4"/>
        <v>32.926376116548866</v>
      </c>
      <c r="V15" s="3">
        <f t="shared" si="4"/>
        <v>33.05468958148923</v>
      </c>
      <c r="W15" s="21">
        <f>X15</f>
        <v>34.21811131417905</v>
      </c>
      <c r="X15" s="3">
        <f t="shared" si="4"/>
        <v>34.21811131417905</v>
      </c>
      <c r="Y15" s="3">
        <f t="shared" si="4"/>
        <v>34.031101963410244</v>
      </c>
      <c r="Z15" s="3">
        <f t="shared" si="4"/>
        <v>31.87816478616833</v>
      </c>
      <c r="AA15" s="3">
        <f>20*LOG(AA12)</f>
        <v>37.884463508063455</v>
      </c>
      <c r="AB15" s="3">
        <f>20*LOG(AB12)</f>
        <v>37.51103429161851</v>
      </c>
      <c r="AC15" s="3">
        <f>20*LOG(AC12)</f>
        <v>37.183903425271</v>
      </c>
      <c r="AD15" s="3"/>
    </row>
    <row r="17" ht="12.75">
      <c r="A17" s="14" t="s">
        <v>16</v>
      </c>
    </row>
    <row r="18" spans="2:29" ht="12.75">
      <c r="B18" t="s">
        <v>9</v>
      </c>
      <c r="C18" s="4">
        <v>379</v>
      </c>
      <c r="D18" s="4">
        <v>630</v>
      </c>
      <c r="E18" s="4">
        <v>475</v>
      </c>
      <c r="F18" s="4">
        <v>274</v>
      </c>
      <c r="G18" s="4">
        <v>420</v>
      </c>
      <c r="H18" s="4">
        <v>323</v>
      </c>
      <c r="I18" s="4">
        <v>200</v>
      </c>
      <c r="J18" s="4">
        <v>268</v>
      </c>
      <c r="K18" s="4">
        <v>226</v>
      </c>
      <c r="L18" s="4">
        <v>169</v>
      </c>
      <c r="M18" s="4">
        <v>210</v>
      </c>
      <c r="N18" s="4">
        <v>185</v>
      </c>
      <c r="O18" s="4">
        <v>155</v>
      </c>
      <c r="P18" s="4">
        <v>181</v>
      </c>
      <c r="Q18" s="4">
        <v>163</v>
      </c>
      <c r="R18" s="4">
        <v>144</v>
      </c>
      <c r="S18" s="4">
        <v>160</v>
      </c>
      <c r="T18" s="4">
        <v>149</v>
      </c>
      <c r="U18" s="6">
        <v>1678</v>
      </c>
      <c r="V18" s="6">
        <v>3213</v>
      </c>
      <c r="W18" s="6">
        <v>2261</v>
      </c>
      <c r="X18" s="6">
        <v>902</v>
      </c>
      <c r="Y18" s="6">
        <v>1649</v>
      </c>
      <c r="Z18" s="6">
        <v>1177</v>
      </c>
      <c r="AA18" s="8"/>
      <c r="AB18" s="8"/>
      <c r="AC18" s="8"/>
    </row>
    <row r="19" spans="2:29" ht="12.75">
      <c r="B19" t="s">
        <v>10</v>
      </c>
      <c r="C19" s="5">
        <v>15.8</v>
      </c>
      <c r="D19" s="5">
        <v>22.2</v>
      </c>
      <c r="E19" s="5">
        <v>18.3</v>
      </c>
      <c r="F19" s="5">
        <v>12.1</v>
      </c>
      <c r="G19" s="5">
        <v>17</v>
      </c>
      <c r="H19" s="5">
        <v>14.1</v>
      </c>
      <c r="I19" s="5">
        <v>8.95</v>
      </c>
      <c r="J19" s="5">
        <v>12.2</v>
      </c>
      <c r="K19" s="5">
        <v>10.4</v>
      </c>
      <c r="L19" s="5">
        <v>7.43</v>
      </c>
      <c r="M19" s="5">
        <v>9.41</v>
      </c>
      <c r="N19" s="5">
        <v>8.16</v>
      </c>
      <c r="O19" s="5">
        <v>6.77</v>
      </c>
      <c r="P19" s="5">
        <v>8.25</v>
      </c>
      <c r="Q19" s="5">
        <v>7.27</v>
      </c>
      <c r="R19" s="5">
        <v>5.57</v>
      </c>
      <c r="S19" s="5">
        <v>7.25</v>
      </c>
      <c r="T19" s="5">
        <v>6.28</v>
      </c>
      <c r="U19" s="7">
        <v>40.5</v>
      </c>
      <c r="V19" s="7">
        <v>68</v>
      </c>
      <c r="W19" s="7">
        <v>59.1</v>
      </c>
      <c r="X19" s="7">
        <v>26.8</v>
      </c>
      <c r="Y19" s="7">
        <v>39.6</v>
      </c>
      <c r="Z19" s="7">
        <v>34.4</v>
      </c>
      <c r="AA19" s="8"/>
      <c r="AB19" s="8"/>
      <c r="AC19" s="8"/>
    </row>
    <row r="21" spans="2:30" ht="12.75">
      <c r="B21" t="s">
        <v>0</v>
      </c>
      <c r="C21" s="2">
        <f>C18-$D$3</f>
        <v>252</v>
      </c>
      <c r="D21" s="2">
        <f aca="true" t="shared" si="5" ref="D21:Z21">D18-$D$3</f>
        <v>503</v>
      </c>
      <c r="E21" s="2">
        <f t="shared" si="5"/>
        <v>348</v>
      </c>
      <c r="F21" s="2">
        <f t="shared" si="5"/>
        <v>147</v>
      </c>
      <c r="G21" s="2">
        <f t="shared" si="5"/>
        <v>293</v>
      </c>
      <c r="H21" s="2">
        <f t="shared" si="5"/>
        <v>196</v>
      </c>
      <c r="I21" s="2">
        <f t="shared" si="5"/>
        <v>73</v>
      </c>
      <c r="J21" s="2">
        <f t="shared" si="5"/>
        <v>141</v>
      </c>
      <c r="K21" s="2">
        <f t="shared" si="5"/>
        <v>99</v>
      </c>
      <c r="L21" s="2">
        <f t="shared" si="5"/>
        <v>42</v>
      </c>
      <c r="M21" s="2">
        <f t="shared" si="5"/>
        <v>83</v>
      </c>
      <c r="N21" s="2">
        <f t="shared" si="5"/>
        <v>58</v>
      </c>
      <c r="O21" s="2">
        <f t="shared" si="5"/>
        <v>28</v>
      </c>
      <c r="P21" s="2">
        <f t="shared" si="5"/>
        <v>54</v>
      </c>
      <c r="Q21" s="2">
        <f t="shared" si="5"/>
        <v>36</v>
      </c>
      <c r="R21" s="2">
        <f t="shared" si="5"/>
        <v>17</v>
      </c>
      <c r="S21" s="2">
        <f t="shared" si="5"/>
        <v>33</v>
      </c>
      <c r="T21" s="2">
        <f t="shared" si="5"/>
        <v>22</v>
      </c>
      <c r="U21" s="2">
        <f t="shared" si="5"/>
        <v>1551</v>
      </c>
      <c r="V21" s="2">
        <f t="shared" si="5"/>
        <v>3086</v>
      </c>
      <c r="W21" s="2">
        <f t="shared" si="5"/>
        <v>2134</v>
      </c>
      <c r="X21" s="2">
        <f t="shared" si="5"/>
        <v>775</v>
      </c>
      <c r="Y21" s="2">
        <f t="shared" si="5"/>
        <v>1522</v>
      </c>
      <c r="Z21" s="2">
        <f t="shared" si="5"/>
        <v>1050</v>
      </c>
      <c r="AA21" s="2"/>
      <c r="AB21" s="2"/>
      <c r="AC21" s="2"/>
      <c r="AD21" s="2"/>
    </row>
    <row r="22" spans="2:30" ht="12.75">
      <c r="B22" t="s">
        <v>1</v>
      </c>
      <c r="C22" s="3">
        <f>C19</f>
        <v>15.8</v>
      </c>
      <c r="D22" s="3">
        <f aca="true" t="shared" si="6" ref="D22:Z22">D19</f>
        <v>22.2</v>
      </c>
      <c r="E22" s="3">
        <f t="shared" si="6"/>
        <v>18.3</v>
      </c>
      <c r="F22" s="3">
        <f t="shared" si="6"/>
        <v>12.1</v>
      </c>
      <c r="G22" s="3">
        <f t="shared" si="6"/>
        <v>17</v>
      </c>
      <c r="H22" s="3">
        <f t="shared" si="6"/>
        <v>14.1</v>
      </c>
      <c r="I22" s="3">
        <f t="shared" si="6"/>
        <v>8.95</v>
      </c>
      <c r="J22" s="3">
        <f t="shared" si="6"/>
        <v>12.2</v>
      </c>
      <c r="K22" s="3">
        <f t="shared" si="6"/>
        <v>10.4</v>
      </c>
      <c r="L22" s="3">
        <f t="shared" si="6"/>
        <v>7.43</v>
      </c>
      <c r="M22" s="3">
        <f t="shared" si="6"/>
        <v>9.41</v>
      </c>
      <c r="N22" s="3">
        <f t="shared" si="6"/>
        <v>8.16</v>
      </c>
      <c r="O22" s="3">
        <f t="shared" si="6"/>
        <v>6.77</v>
      </c>
      <c r="P22" s="3">
        <f t="shared" si="6"/>
        <v>8.25</v>
      </c>
      <c r="Q22" s="3">
        <f t="shared" si="6"/>
        <v>7.27</v>
      </c>
      <c r="R22" s="3">
        <f t="shared" si="6"/>
        <v>5.57</v>
      </c>
      <c r="S22" s="3">
        <f t="shared" si="6"/>
        <v>7.25</v>
      </c>
      <c r="T22" s="3">
        <f t="shared" si="6"/>
        <v>6.28</v>
      </c>
      <c r="U22" s="3">
        <f t="shared" si="6"/>
        <v>40.5</v>
      </c>
      <c r="V22" s="3">
        <f t="shared" si="6"/>
        <v>68</v>
      </c>
      <c r="W22" s="3">
        <f t="shared" si="6"/>
        <v>59.1</v>
      </c>
      <c r="X22" s="3">
        <f t="shared" si="6"/>
        <v>26.8</v>
      </c>
      <c r="Y22" s="3">
        <f t="shared" si="6"/>
        <v>39.6</v>
      </c>
      <c r="Z22" s="3">
        <f t="shared" si="6"/>
        <v>34.4</v>
      </c>
      <c r="AA22" s="3"/>
      <c r="AB22" s="3"/>
      <c r="AC22" s="3"/>
      <c r="AD22" s="3"/>
    </row>
    <row r="23" spans="2:30" ht="12.75">
      <c r="B23" t="s">
        <v>11</v>
      </c>
      <c r="C23" s="3">
        <f>C21/C22</f>
        <v>15.949367088607595</v>
      </c>
      <c r="D23" s="3">
        <f aca="true" t="shared" si="7" ref="D23:Z23">D21/D22</f>
        <v>22.65765765765766</v>
      </c>
      <c r="E23" s="3">
        <f t="shared" si="7"/>
        <v>19.01639344262295</v>
      </c>
      <c r="F23" s="3">
        <f t="shared" si="7"/>
        <v>12.148760330578513</v>
      </c>
      <c r="G23" s="3">
        <f t="shared" si="7"/>
        <v>17.235294117647058</v>
      </c>
      <c r="H23" s="3">
        <f t="shared" si="7"/>
        <v>13.900709219858156</v>
      </c>
      <c r="I23" s="3">
        <f t="shared" si="7"/>
        <v>8.156424581005588</v>
      </c>
      <c r="J23" s="3">
        <f t="shared" si="7"/>
        <v>11.557377049180328</v>
      </c>
      <c r="K23" s="3">
        <f t="shared" si="7"/>
        <v>9.519230769230768</v>
      </c>
      <c r="L23" s="3">
        <f t="shared" si="7"/>
        <v>5.652759084791387</v>
      </c>
      <c r="M23" s="3">
        <f t="shared" si="7"/>
        <v>8.820403825717323</v>
      </c>
      <c r="N23" s="3">
        <f t="shared" si="7"/>
        <v>7.107843137254902</v>
      </c>
      <c r="O23" s="3">
        <f t="shared" si="7"/>
        <v>4.1358936484490405</v>
      </c>
      <c r="P23" s="3">
        <f t="shared" si="7"/>
        <v>6.545454545454546</v>
      </c>
      <c r="Q23" s="3">
        <f t="shared" si="7"/>
        <v>4.951856946354884</v>
      </c>
      <c r="R23" s="3">
        <f t="shared" si="7"/>
        <v>3.052064631956912</v>
      </c>
      <c r="S23" s="3">
        <f t="shared" si="7"/>
        <v>4.551724137931035</v>
      </c>
      <c r="T23" s="3">
        <f t="shared" si="7"/>
        <v>3.503184713375796</v>
      </c>
      <c r="U23" s="3">
        <f t="shared" si="7"/>
        <v>38.2962962962963</v>
      </c>
      <c r="V23" s="3">
        <f t="shared" si="7"/>
        <v>45.38235294117647</v>
      </c>
      <c r="W23" s="3">
        <f t="shared" si="7"/>
        <v>36.1082910321489</v>
      </c>
      <c r="X23" s="3">
        <f t="shared" si="7"/>
        <v>28.917910447761194</v>
      </c>
      <c r="Y23" s="3">
        <f t="shared" si="7"/>
        <v>38.43434343434343</v>
      </c>
      <c r="Z23" s="3">
        <f t="shared" si="7"/>
        <v>30.52325581395349</v>
      </c>
      <c r="AA23" s="3"/>
      <c r="AB23" s="3"/>
      <c r="AC23" s="3"/>
      <c r="AD23" s="3"/>
    </row>
    <row r="25" spans="2:30" ht="12.75">
      <c r="B25" t="s">
        <v>12</v>
      </c>
      <c r="C25" s="3">
        <f>LOG(C21/($D$4-$D$3))/LOG(2)</f>
        <v>-3.822406437831334</v>
      </c>
      <c r="D25" s="3">
        <f aca="true" t="shared" si="8" ref="D25:Z25">LOG(D21/($D$4-$D$3))/LOG(2)</f>
        <v>-2.825271771525723</v>
      </c>
      <c r="E25" s="3">
        <f t="shared" si="8"/>
        <v>-3.356742865482522</v>
      </c>
      <c r="F25" s="3">
        <f t="shared" si="8"/>
        <v>-4.600014016494886</v>
      </c>
      <c r="G25" s="3">
        <f t="shared" si="8"/>
        <v>-3.6049295069090026</v>
      </c>
      <c r="H25" s="3">
        <f t="shared" si="8"/>
        <v>-4.184976517216042</v>
      </c>
      <c r="I25" s="3">
        <f t="shared" si="8"/>
        <v>-5.609861802451234</v>
      </c>
      <c r="J25" s="3">
        <f t="shared" si="8"/>
        <v>-4.660135008932457</v>
      </c>
      <c r="K25" s="3">
        <f t="shared" si="8"/>
        <v>-5.170329741251641</v>
      </c>
      <c r="L25" s="3">
        <f t="shared" si="8"/>
        <v>-6.40736893855249</v>
      </c>
      <c r="M25" s="3">
        <f t="shared" si="8"/>
        <v>-5.424646929984326</v>
      </c>
      <c r="N25" s="3">
        <f t="shared" si="8"/>
        <v>-5.941705366203679</v>
      </c>
      <c r="O25" s="3">
        <f t="shared" si="8"/>
        <v>-6.992331439273646</v>
      </c>
      <c r="P25" s="3">
        <f t="shared" si="8"/>
        <v>-6.0447988591677815</v>
      </c>
      <c r="Q25" s="3">
        <f t="shared" si="8"/>
        <v>-6.629761359888938</v>
      </c>
      <c r="R25" s="3">
        <f t="shared" si="8"/>
        <v>-7.712223520080911</v>
      </c>
      <c r="S25" s="3">
        <f t="shared" si="8"/>
        <v>-6.755292241972797</v>
      </c>
      <c r="T25" s="3">
        <f t="shared" si="8"/>
        <v>-7.340254742693953</v>
      </c>
      <c r="U25" s="3">
        <f t="shared" si="8"/>
        <v>-1.2007033902951596</v>
      </c>
      <c r="V25" s="3">
        <f t="shared" si="8"/>
        <v>-0.2081640147605155</v>
      </c>
      <c r="W25" s="3">
        <f t="shared" si="8"/>
        <v>-0.7403419005068257</v>
      </c>
      <c r="X25" s="3">
        <f t="shared" si="8"/>
        <v>-2.2016338611696504</v>
      </c>
      <c r="Y25" s="3">
        <f t="shared" si="8"/>
        <v>-1.227933717827705</v>
      </c>
      <c r="Z25" s="3">
        <f t="shared" si="8"/>
        <v>-1.7635127487777653</v>
      </c>
      <c r="AA25" s="3"/>
      <c r="AB25" s="3"/>
      <c r="AC25" s="3"/>
      <c r="AD25" s="3"/>
    </row>
    <row r="26" spans="2:30" ht="12.75">
      <c r="B26" t="s">
        <v>13</v>
      </c>
      <c r="C26" s="3">
        <f>20*LOG(C23)</f>
        <v>24.05486907654243</v>
      </c>
      <c r="D26" s="3">
        <f aca="true" t="shared" si="9" ref="D26:Z26">20*LOG(D23)</f>
        <v>27.104300212105773</v>
      </c>
      <c r="E26" s="3">
        <f t="shared" si="9"/>
        <v>25.582563084323027</v>
      </c>
      <c r="F26" s="3">
        <f t="shared" si="9"/>
        <v>21.690639288634518</v>
      </c>
      <c r="G26" s="3">
        <f t="shared" si="9"/>
        <v>24.72837397951671</v>
      </c>
      <c r="H26" s="3">
        <f t="shared" si="9"/>
        <v>22.860739174021923</v>
      </c>
      <c r="I26" s="3">
        <f t="shared" si="9"/>
        <v>18.22999649609088</v>
      </c>
      <c r="J26" s="3">
        <f t="shared" si="9"/>
        <v>21.257185639612636</v>
      </c>
      <c r="K26" s="3">
        <f t="shared" si="9"/>
        <v>19.57203710597539</v>
      </c>
      <c r="L26" s="3">
        <f t="shared" si="9"/>
        <v>15.045209532746505</v>
      </c>
      <c r="M26" s="3">
        <f t="shared" si="9"/>
        <v>18.90976937897634</v>
      </c>
      <c r="N26" s="3">
        <f t="shared" si="9"/>
        <v>17.034756696181525</v>
      </c>
      <c r="O26" s="3">
        <f t="shared" si="9"/>
        <v>12.3313872531415</v>
      </c>
      <c r="P26" s="3">
        <f t="shared" si="9"/>
        <v>16.31879622546087</v>
      </c>
      <c r="Q26" s="3">
        <f t="shared" si="9"/>
        <v>13.89536179816499</v>
      </c>
      <c r="R26" s="3">
        <f t="shared" si="9"/>
        <v>9.691874524090899</v>
      </c>
      <c r="S26" s="3">
        <f t="shared" si="9"/>
        <v>13.163518666137877</v>
      </c>
      <c r="T26" s="3">
        <f t="shared" si="9"/>
        <v>10.889260741700202</v>
      </c>
      <c r="U26" s="3">
        <f t="shared" si="9"/>
        <v>31.66313549197873</v>
      </c>
      <c r="V26" s="3">
        <f t="shared" si="9"/>
        <v>33.137740180417865</v>
      </c>
      <c r="W26" s="3">
        <f t="shared" si="9"/>
        <v>31.152138684143914</v>
      </c>
      <c r="X26" s="3">
        <f t="shared" si="9"/>
        <v>29.223338169550427</v>
      </c>
      <c r="Y26" s="3">
        <f t="shared" si="9"/>
        <v>31.694389330180833</v>
      </c>
      <c r="Z26" s="3">
        <f t="shared" si="9"/>
        <v>29.692617129968163</v>
      </c>
      <c r="AA26" s="3"/>
      <c r="AB26" s="3"/>
      <c r="AC26" s="3"/>
      <c r="AD26" s="3"/>
    </row>
    <row r="27" spans="3:30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="12" customFormat="1" ht="3.75" customHeight="1"/>
    <row r="30" s="8" customFormat="1" ht="18.75">
      <c r="A30" s="13" t="s">
        <v>14</v>
      </c>
    </row>
    <row r="31" spans="3:4" s="1" customFormat="1" ht="12.75">
      <c r="C31" s="1" t="s">
        <v>6</v>
      </c>
      <c r="D31" s="1" t="s">
        <v>7</v>
      </c>
    </row>
    <row r="32" spans="2:4" ht="12.75">
      <c r="B32" s="1" t="s">
        <v>2</v>
      </c>
      <c r="C32" s="22">
        <v>1024</v>
      </c>
      <c r="D32" s="23">
        <v>1024</v>
      </c>
    </row>
    <row r="33" spans="2:4" ht="12.75">
      <c r="B33" s="1" t="s">
        <v>8</v>
      </c>
      <c r="C33" s="24">
        <v>15758</v>
      </c>
      <c r="D33" s="25">
        <v>15763</v>
      </c>
    </row>
    <row r="35" ht="12.75">
      <c r="A35" s="14" t="s">
        <v>17</v>
      </c>
    </row>
    <row r="36" spans="2:29" ht="12.75">
      <c r="B36" t="s">
        <v>9</v>
      </c>
      <c r="C36" s="4">
        <v>1212</v>
      </c>
      <c r="D36" s="4">
        <v>1284</v>
      </c>
      <c r="E36" s="4">
        <v>1103</v>
      </c>
      <c r="F36" s="4">
        <v>1126</v>
      </c>
      <c r="G36" s="4">
        <v>1164</v>
      </c>
      <c r="H36" s="4">
        <v>1067</v>
      </c>
      <c r="I36" s="4">
        <v>1080</v>
      </c>
      <c r="J36" s="4">
        <v>1102</v>
      </c>
      <c r="K36" s="4">
        <v>1048</v>
      </c>
      <c r="L36" s="6">
        <v>3474</v>
      </c>
      <c r="M36" s="6">
        <v>4462</v>
      </c>
      <c r="N36" s="6">
        <v>2084</v>
      </c>
      <c r="O36" s="6">
        <v>2332</v>
      </c>
      <c r="P36" s="6">
        <v>2862</v>
      </c>
      <c r="Q36" s="6">
        <v>1601</v>
      </c>
      <c r="R36" s="10">
        <v>9574</v>
      </c>
      <c r="S36" s="10">
        <v>12644</v>
      </c>
      <c r="T36" s="10">
        <v>4703</v>
      </c>
      <c r="U36" s="8"/>
      <c r="V36" s="8"/>
      <c r="W36" s="8"/>
      <c r="X36" s="8"/>
      <c r="Y36" s="8"/>
      <c r="Z36" s="8"/>
      <c r="AA36" s="8"/>
      <c r="AB36" s="8"/>
      <c r="AC36" s="8"/>
    </row>
    <row r="37" spans="2:29" ht="12.75">
      <c r="B37" t="s">
        <v>10</v>
      </c>
      <c r="C37" s="5">
        <v>10</v>
      </c>
      <c r="D37" s="5">
        <v>10.8</v>
      </c>
      <c r="E37" s="5">
        <v>8.09</v>
      </c>
      <c r="F37" s="5">
        <v>8.56</v>
      </c>
      <c r="G37" s="5">
        <v>9.12</v>
      </c>
      <c r="H37" s="5">
        <v>7.54</v>
      </c>
      <c r="I37" s="5">
        <v>7.89</v>
      </c>
      <c r="J37" s="5">
        <v>8.28</v>
      </c>
      <c r="K37" s="5">
        <v>7.13</v>
      </c>
      <c r="L37" s="7">
        <v>45.1</v>
      </c>
      <c r="M37" s="7">
        <v>49.9</v>
      </c>
      <c r="N37" s="7">
        <v>20</v>
      </c>
      <c r="O37" s="7">
        <v>24.3</v>
      </c>
      <c r="P37" s="7">
        <v>31.2</v>
      </c>
      <c r="Q37" s="7">
        <v>15.4</v>
      </c>
      <c r="R37" s="11">
        <v>168</v>
      </c>
      <c r="S37" s="11">
        <v>246</v>
      </c>
      <c r="T37" s="11">
        <v>97.3</v>
      </c>
      <c r="U37" s="9"/>
      <c r="V37" s="9"/>
      <c r="W37" s="9"/>
      <c r="X37" s="9"/>
      <c r="Y37" s="9"/>
      <c r="Z37" s="9"/>
      <c r="AA37" s="8"/>
      <c r="AB37" s="8"/>
      <c r="AC37" s="8"/>
    </row>
    <row r="39" spans="2:30" ht="12.75">
      <c r="B39" t="s">
        <v>0</v>
      </c>
      <c r="C39" s="2">
        <f>C36-$C$32</f>
        <v>188</v>
      </c>
      <c r="D39" s="2">
        <f aca="true" t="shared" si="10" ref="D39:T39">D36-$C$32</f>
        <v>260</v>
      </c>
      <c r="E39" s="2">
        <f t="shared" si="10"/>
        <v>79</v>
      </c>
      <c r="F39" s="2">
        <f t="shared" si="10"/>
        <v>102</v>
      </c>
      <c r="G39" s="2">
        <f t="shared" si="10"/>
        <v>140</v>
      </c>
      <c r="H39" s="2">
        <f t="shared" si="10"/>
        <v>43</v>
      </c>
      <c r="I39" s="2">
        <f t="shared" si="10"/>
        <v>56</v>
      </c>
      <c r="J39" s="2">
        <f t="shared" si="10"/>
        <v>78</v>
      </c>
      <c r="K39" s="2">
        <f t="shared" si="10"/>
        <v>24</v>
      </c>
      <c r="L39" s="2">
        <f t="shared" si="10"/>
        <v>2450</v>
      </c>
      <c r="M39" s="2">
        <f t="shared" si="10"/>
        <v>3438</v>
      </c>
      <c r="N39" s="2">
        <f t="shared" si="10"/>
        <v>1060</v>
      </c>
      <c r="O39" s="2">
        <f t="shared" si="10"/>
        <v>1308</v>
      </c>
      <c r="P39" s="2">
        <f t="shared" si="10"/>
        <v>1838</v>
      </c>
      <c r="Q39" s="2">
        <f t="shared" si="10"/>
        <v>577</v>
      </c>
      <c r="R39" s="2">
        <f t="shared" si="10"/>
        <v>8550</v>
      </c>
      <c r="S39" s="2">
        <f t="shared" si="10"/>
        <v>11620</v>
      </c>
      <c r="T39" s="2">
        <f t="shared" si="10"/>
        <v>3679</v>
      </c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12.75">
      <c r="B40" t="s">
        <v>1</v>
      </c>
      <c r="C40" s="3">
        <f>C37</f>
        <v>10</v>
      </c>
      <c r="D40" s="3">
        <f aca="true" t="shared" si="11" ref="D40:T40">D37</f>
        <v>10.8</v>
      </c>
      <c r="E40" s="3">
        <f t="shared" si="11"/>
        <v>8.09</v>
      </c>
      <c r="F40" s="3">
        <f t="shared" si="11"/>
        <v>8.56</v>
      </c>
      <c r="G40" s="3">
        <f t="shared" si="11"/>
        <v>9.12</v>
      </c>
      <c r="H40" s="3">
        <f t="shared" si="11"/>
        <v>7.54</v>
      </c>
      <c r="I40" s="3">
        <f t="shared" si="11"/>
        <v>7.89</v>
      </c>
      <c r="J40" s="3">
        <f t="shared" si="11"/>
        <v>8.28</v>
      </c>
      <c r="K40" s="3">
        <f t="shared" si="11"/>
        <v>7.13</v>
      </c>
      <c r="L40" s="3">
        <f t="shared" si="11"/>
        <v>45.1</v>
      </c>
      <c r="M40" s="3">
        <f t="shared" si="11"/>
        <v>49.9</v>
      </c>
      <c r="N40" s="3">
        <f t="shared" si="11"/>
        <v>20</v>
      </c>
      <c r="O40" s="3">
        <f t="shared" si="11"/>
        <v>24.3</v>
      </c>
      <c r="P40" s="3">
        <f t="shared" si="11"/>
        <v>31.2</v>
      </c>
      <c r="Q40" s="3">
        <f t="shared" si="11"/>
        <v>15.4</v>
      </c>
      <c r="R40" s="3">
        <f t="shared" si="11"/>
        <v>168</v>
      </c>
      <c r="S40" s="3">
        <f t="shared" si="11"/>
        <v>246</v>
      </c>
      <c r="T40" s="3">
        <f t="shared" si="11"/>
        <v>97.3</v>
      </c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2.75">
      <c r="B41" t="s">
        <v>11</v>
      </c>
      <c r="C41" s="3">
        <f>C39/C40</f>
        <v>18.8</v>
      </c>
      <c r="D41" s="3">
        <f aca="true" t="shared" si="12" ref="D41:T41">D39/D40</f>
        <v>24.074074074074073</v>
      </c>
      <c r="E41" s="3">
        <f t="shared" si="12"/>
        <v>9.765142150803461</v>
      </c>
      <c r="F41" s="3">
        <f t="shared" si="12"/>
        <v>11.91588785046729</v>
      </c>
      <c r="G41" s="3">
        <f t="shared" si="12"/>
        <v>15.350877192982457</v>
      </c>
      <c r="H41" s="3">
        <f t="shared" si="12"/>
        <v>5.702917771883289</v>
      </c>
      <c r="I41" s="3">
        <f t="shared" si="12"/>
        <v>7.097591888466414</v>
      </c>
      <c r="J41" s="3">
        <f t="shared" si="12"/>
        <v>9.420289855072465</v>
      </c>
      <c r="K41" s="3">
        <f t="shared" si="12"/>
        <v>3.3660589060308554</v>
      </c>
      <c r="L41" s="3">
        <f t="shared" si="12"/>
        <v>54.32372505543237</v>
      </c>
      <c r="M41" s="3">
        <f t="shared" si="12"/>
        <v>68.89779559118237</v>
      </c>
      <c r="N41" s="3">
        <f t="shared" si="12"/>
        <v>53</v>
      </c>
      <c r="O41" s="3">
        <f t="shared" si="12"/>
        <v>53.82716049382716</v>
      </c>
      <c r="P41" s="3">
        <f t="shared" si="12"/>
        <v>58.91025641025641</v>
      </c>
      <c r="Q41" s="3">
        <f t="shared" si="12"/>
        <v>37.467532467532465</v>
      </c>
      <c r="R41" s="3">
        <f t="shared" si="12"/>
        <v>50.892857142857146</v>
      </c>
      <c r="S41" s="3">
        <f t="shared" si="12"/>
        <v>47.235772357723576</v>
      </c>
      <c r="T41" s="3">
        <f t="shared" si="12"/>
        <v>37.810894141829394</v>
      </c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3" spans="2:30" ht="12.75">
      <c r="B43" t="s">
        <v>12</v>
      </c>
      <c r="C43" s="3">
        <f>LOG(C39/($C$33-$C$32))/LOG(2)</f>
        <v>-6.292272675609069</v>
      </c>
      <c r="D43" s="3">
        <f aca="true" t="shared" si="13" ref="D43:T43">LOG(D39/($C$33-$C$32))/LOG(2)</f>
        <v>-5.824493714258252</v>
      </c>
      <c r="E43" s="3">
        <f t="shared" si="13"/>
        <v>-7.543080779109604</v>
      </c>
      <c r="F43" s="3">
        <f t="shared" si="13"/>
        <v>-7.174436185315211</v>
      </c>
      <c r="G43" s="3">
        <f t="shared" si="13"/>
        <v>-6.71757851034174</v>
      </c>
      <c r="H43" s="3">
        <f t="shared" si="13"/>
        <v>-8.420596772584608</v>
      </c>
      <c r="I43" s="3">
        <f t="shared" si="13"/>
        <v>-8.039506605229104</v>
      </c>
      <c r="J43" s="3">
        <f t="shared" si="13"/>
        <v>-7.561459308424459</v>
      </c>
      <c r="K43" s="3">
        <f t="shared" si="13"/>
        <v>-9.261899026565551</v>
      </c>
      <c r="L43" s="21">
        <f>M43</f>
        <v>-2.0995076978086455</v>
      </c>
      <c r="M43" s="3">
        <f t="shared" si="13"/>
        <v>-2.0995076978086455</v>
      </c>
      <c r="N43" s="3">
        <f t="shared" si="13"/>
        <v>-3.7970129778361454</v>
      </c>
      <c r="O43" s="3">
        <f t="shared" si="13"/>
        <v>-3.4937147017886243</v>
      </c>
      <c r="P43" s="3">
        <f t="shared" si="13"/>
        <v>-3.002940475997672</v>
      </c>
      <c r="Q43" s="3">
        <f t="shared" si="13"/>
        <v>-4.674434018641223</v>
      </c>
      <c r="R43" s="3">
        <f t="shared" si="13"/>
        <v>-0.785152822626084</v>
      </c>
      <c r="S43" s="3">
        <f t="shared" si="13"/>
        <v>-0.34253907899481545</v>
      </c>
      <c r="T43" s="3">
        <f t="shared" si="13"/>
        <v>-2.0017635663137323</v>
      </c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ht="12.75">
      <c r="B44" t="s">
        <v>13</v>
      </c>
      <c r="C44" s="3">
        <f>20*LOG(C41)</f>
        <v>25.483156985273595</v>
      </c>
      <c r="D44" s="3">
        <f aca="true" t="shared" si="14" ref="D44:T44">20*LOG(D41)</f>
        <v>27.630991849677365</v>
      </c>
      <c r="E44" s="3">
        <f t="shared" si="14"/>
        <v>19.793571393563383</v>
      </c>
      <c r="F44" s="3">
        <f t="shared" si="14"/>
        <v>21.522528141695286</v>
      </c>
      <c r="G44" s="3">
        <f t="shared" si="14"/>
        <v>23.722663946996438</v>
      </c>
      <c r="H44" s="3">
        <f t="shared" si="14"/>
        <v>15.121942194196249</v>
      </c>
      <c r="I44" s="3">
        <f t="shared" si="14"/>
        <v>17.022220475935605</v>
      </c>
      <c r="J44" s="3">
        <f t="shared" si="14"/>
        <v>19.481285318112008</v>
      </c>
      <c r="K44" s="3">
        <f t="shared" si="14"/>
        <v>10.542434237194808</v>
      </c>
      <c r="L44" s="21">
        <f>M44</f>
        <v>36.76410653455287</v>
      </c>
      <c r="M44" s="3">
        <f t="shared" si="14"/>
        <v>36.76410653455287</v>
      </c>
      <c r="N44" s="3">
        <f t="shared" si="14"/>
        <v>34.48551739201578</v>
      </c>
      <c r="O44" s="3">
        <f t="shared" si="14"/>
        <v>34.620029407798725</v>
      </c>
      <c r="P44" s="3">
        <f t="shared" si="14"/>
        <v>35.40381826063299</v>
      </c>
      <c r="Q44" s="3">
        <f t="shared" si="14"/>
        <v>31.473101846385365</v>
      </c>
      <c r="R44" s="3">
        <f t="shared" si="14"/>
        <v>34.1331366600462</v>
      </c>
      <c r="S44" s="3">
        <f t="shared" si="14"/>
        <v>33.48542041901866</v>
      </c>
      <c r="T44" s="3">
        <f t="shared" si="14"/>
        <v>31.5523389512555</v>
      </c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6" ht="12.75">
      <c r="A46" s="14" t="s">
        <v>18</v>
      </c>
    </row>
    <row r="47" spans="2:29" ht="12.75">
      <c r="B47" t="s">
        <v>9</v>
      </c>
      <c r="C47" s="4">
        <v>2254</v>
      </c>
      <c r="D47" s="4">
        <v>2793</v>
      </c>
      <c r="E47" s="4">
        <v>1602</v>
      </c>
      <c r="F47" s="4">
        <v>1691</v>
      </c>
      <c r="G47" s="4">
        <v>1978</v>
      </c>
      <c r="H47" s="4">
        <v>1345</v>
      </c>
      <c r="I47" s="4">
        <v>1238</v>
      </c>
      <c r="J47" s="4">
        <v>1338</v>
      </c>
      <c r="K47" s="4">
        <v>1135</v>
      </c>
      <c r="L47" s="4">
        <v>1141</v>
      </c>
      <c r="M47" s="4">
        <v>1196</v>
      </c>
      <c r="N47" s="4">
        <v>1085</v>
      </c>
      <c r="O47" s="4">
        <v>1109</v>
      </c>
      <c r="P47" s="4">
        <v>1149</v>
      </c>
      <c r="Q47" s="4">
        <v>1068</v>
      </c>
      <c r="R47" s="6">
        <v>3350</v>
      </c>
      <c r="S47" s="6">
        <v>4284</v>
      </c>
      <c r="T47" s="6">
        <v>2029</v>
      </c>
      <c r="U47" s="6">
        <v>3627</v>
      </c>
      <c r="V47" s="6">
        <v>4564</v>
      </c>
      <c r="W47" s="6">
        <v>2031</v>
      </c>
      <c r="X47" s="8"/>
      <c r="Y47" s="8"/>
      <c r="Z47" s="8"/>
      <c r="AA47" s="8"/>
      <c r="AB47" s="8"/>
      <c r="AC47" s="8"/>
    </row>
    <row r="48" spans="2:29" ht="12.75">
      <c r="B48" t="s">
        <v>10</v>
      </c>
      <c r="C48" s="5">
        <v>72.5</v>
      </c>
      <c r="D48" s="5">
        <v>87.7</v>
      </c>
      <c r="E48" s="5">
        <v>48.6</v>
      </c>
      <c r="F48" s="5">
        <v>51.4</v>
      </c>
      <c r="G48" s="5">
        <v>60.8</v>
      </c>
      <c r="H48" s="5">
        <v>36.6</v>
      </c>
      <c r="I48" s="5">
        <v>30.6</v>
      </c>
      <c r="J48" s="5">
        <v>36.3</v>
      </c>
      <c r="K48" s="5">
        <v>23.9</v>
      </c>
      <c r="L48" s="5">
        <v>24.3</v>
      </c>
      <c r="M48" s="5">
        <v>28.2</v>
      </c>
      <c r="N48" s="5">
        <v>19.1</v>
      </c>
      <c r="O48" s="5">
        <v>21.8</v>
      </c>
      <c r="P48" s="5">
        <v>24.7</v>
      </c>
      <c r="Q48" s="5">
        <v>17.3</v>
      </c>
      <c r="R48" s="7">
        <v>100</v>
      </c>
      <c r="S48" s="7">
        <v>117</v>
      </c>
      <c r="T48" s="7">
        <v>62.9</v>
      </c>
      <c r="U48" s="7">
        <v>102</v>
      </c>
      <c r="V48" s="7">
        <v>124</v>
      </c>
      <c r="W48" s="7">
        <v>61.6</v>
      </c>
      <c r="X48" s="9"/>
      <c r="Y48" s="9"/>
      <c r="Z48" s="9"/>
      <c r="AA48" s="8"/>
      <c r="AB48" s="8"/>
      <c r="AC48" s="8"/>
    </row>
    <row r="50" spans="2:30" ht="12.75">
      <c r="B50" t="s">
        <v>0</v>
      </c>
      <c r="C50" s="2">
        <f aca="true" t="shared" si="15" ref="C50:W50">C47-$D$32</f>
        <v>1230</v>
      </c>
      <c r="D50" s="2">
        <f t="shared" si="15"/>
        <v>1769</v>
      </c>
      <c r="E50" s="2">
        <f t="shared" si="15"/>
        <v>578</v>
      </c>
      <c r="F50" s="2">
        <f t="shared" si="15"/>
        <v>667</v>
      </c>
      <c r="G50" s="2">
        <f t="shared" si="15"/>
        <v>954</v>
      </c>
      <c r="H50" s="2">
        <f t="shared" si="15"/>
        <v>321</v>
      </c>
      <c r="I50" s="2">
        <f t="shared" si="15"/>
        <v>214</v>
      </c>
      <c r="J50" s="2">
        <f t="shared" si="15"/>
        <v>314</v>
      </c>
      <c r="K50" s="2">
        <f t="shared" si="15"/>
        <v>111</v>
      </c>
      <c r="L50" s="2">
        <f t="shared" si="15"/>
        <v>117</v>
      </c>
      <c r="M50" s="2">
        <f t="shared" si="15"/>
        <v>172</v>
      </c>
      <c r="N50" s="2">
        <f t="shared" si="15"/>
        <v>61</v>
      </c>
      <c r="O50" s="2">
        <f t="shared" si="15"/>
        <v>85</v>
      </c>
      <c r="P50" s="2">
        <f t="shared" si="15"/>
        <v>125</v>
      </c>
      <c r="Q50" s="2">
        <f t="shared" si="15"/>
        <v>44</v>
      </c>
      <c r="R50" s="2">
        <f t="shared" si="15"/>
        <v>2326</v>
      </c>
      <c r="S50" s="2">
        <f t="shared" si="15"/>
        <v>3260</v>
      </c>
      <c r="T50" s="2">
        <f t="shared" si="15"/>
        <v>1005</v>
      </c>
      <c r="U50" s="2">
        <f t="shared" si="15"/>
        <v>2603</v>
      </c>
      <c r="V50" s="2">
        <f t="shared" si="15"/>
        <v>3540</v>
      </c>
      <c r="W50" s="2">
        <f t="shared" si="15"/>
        <v>1007</v>
      </c>
      <c r="X50" s="2"/>
      <c r="Y50" s="2"/>
      <c r="Z50" s="2"/>
      <c r="AA50" s="2"/>
      <c r="AB50" s="2"/>
      <c r="AC50" s="2"/>
      <c r="AD50" s="2"/>
    </row>
    <row r="51" spans="2:30" ht="12.75">
      <c r="B51" t="s">
        <v>1</v>
      </c>
      <c r="C51" s="3">
        <f aca="true" t="shared" si="16" ref="C51:W51">C48</f>
        <v>72.5</v>
      </c>
      <c r="D51" s="3">
        <f t="shared" si="16"/>
        <v>87.7</v>
      </c>
      <c r="E51" s="3">
        <f t="shared" si="16"/>
        <v>48.6</v>
      </c>
      <c r="F51" s="3">
        <f t="shared" si="16"/>
        <v>51.4</v>
      </c>
      <c r="G51" s="3">
        <f t="shared" si="16"/>
        <v>60.8</v>
      </c>
      <c r="H51" s="3">
        <f t="shared" si="16"/>
        <v>36.6</v>
      </c>
      <c r="I51" s="3">
        <f t="shared" si="16"/>
        <v>30.6</v>
      </c>
      <c r="J51" s="3">
        <f t="shared" si="16"/>
        <v>36.3</v>
      </c>
      <c r="K51" s="3">
        <f t="shared" si="16"/>
        <v>23.9</v>
      </c>
      <c r="L51" s="3">
        <f t="shared" si="16"/>
        <v>24.3</v>
      </c>
      <c r="M51" s="3">
        <f t="shared" si="16"/>
        <v>28.2</v>
      </c>
      <c r="N51" s="3">
        <f t="shared" si="16"/>
        <v>19.1</v>
      </c>
      <c r="O51" s="3">
        <f t="shared" si="16"/>
        <v>21.8</v>
      </c>
      <c r="P51" s="3">
        <f t="shared" si="16"/>
        <v>24.7</v>
      </c>
      <c r="Q51" s="3">
        <f t="shared" si="16"/>
        <v>17.3</v>
      </c>
      <c r="R51" s="3">
        <f t="shared" si="16"/>
        <v>100</v>
      </c>
      <c r="S51" s="3">
        <f t="shared" si="16"/>
        <v>117</v>
      </c>
      <c r="T51" s="3">
        <f t="shared" si="16"/>
        <v>62.9</v>
      </c>
      <c r="U51" s="3">
        <f t="shared" si="16"/>
        <v>102</v>
      </c>
      <c r="V51" s="3">
        <f t="shared" si="16"/>
        <v>124</v>
      </c>
      <c r="W51" s="3">
        <f t="shared" si="16"/>
        <v>61.6</v>
      </c>
      <c r="X51" s="3"/>
      <c r="Y51" s="3"/>
      <c r="Z51" s="3"/>
      <c r="AA51" s="3"/>
      <c r="AB51" s="3"/>
      <c r="AC51" s="3"/>
      <c r="AD51" s="3"/>
    </row>
    <row r="52" spans="2:30" ht="12.75">
      <c r="B52" t="s">
        <v>11</v>
      </c>
      <c r="C52" s="3">
        <f aca="true" t="shared" si="17" ref="C52:W52">C50/C51</f>
        <v>16.96551724137931</v>
      </c>
      <c r="D52" s="3">
        <f t="shared" si="17"/>
        <v>20.17103762827822</v>
      </c>
      <c r="E52" s="3">
        <f t="shared" si="17"/>
        <v>11.893004115226336</v>
      </c>
      <c r="F52" s="3">
        <f t="shared" si="17"/>
        <v>12.976653696498055</v>
      </c>
      <c r="G52" s="3">
        <f t="shared" si="17"/>
        <v>15.69078947368421</v>
      </c>
      <c r="H52" s="3">
        <f t="shared" si="17"/>
        <v>8.770491803278688</v>
      </c>
      <c r="I52" s="3">
        <f t="shared" si="17"/>
        <v>6.993464052287582</v>
      </c>
      <c r="J52" s="3">
        <f t="shared" si="17"/>
        <v>8.650137741046832</v>
      </c>
      <c r="K52" s="3">
        <f t="shared" si="17"/>
        <v>4.644351464435147</v>
      </c>
      <c r="L52" s="3">
        <f t="shared" si="17"/>
        <v>4.814814814814815</v>
      </c>
      <c r="M52" s="3">
        <f t="shared" si="17"/>
        <v>6.099290780141844</v>
      </c>
      <c r="N52" s="3">
        <f t="shared" si="17"/>
        <v>3.1937172774869107</v>
      </c>
      <c r="O52" s="3">
        <f t="shared" si="17"/>
        <v>3.8990825688073394</v>
      </c>
      <c r="P52" s="3">
        <f t="shared" si="17"/>
        <v>5.060728744939271</v>
      </c>
      <c r="Q52" s="3">
        <f t="shared" si="17"/>
        <v>2.5433526011560694</v>
      </c>
      <c r="R52" s="3">
        <f t="shared" si="17"/>
        <v>23.26</v>
      </c>
      <c r="S52" s="3">
        <f t="shared" si="17"/>
        <v>27.863247863247864</v>
      </c>
      <c r="T52" s="3">
        <f t="shared" si="17"/>
        <v>15.977742448330684</v>
      </c>
      <c r="U52" s="3">
        <f t="shared" si="17"/>
        <v>25.519607843137255</v>
      </c>
      <c r="V52" s="3">
        <f t="shared" si="17"/>
        <v>28.548387096774192</v>
      </c>
      <c r="W52" s="3">
        <f t="shared" si="17"/>
        <v>16.347402597402596</v>
      </c>
      <c r="X52" s="3"/>
      <c r="Y52" s="3"/>
      <c r="Z52" s="3"/>
      <c r="AA52" s="3"/>
      <c r="AB52" s="3"/>
      <c r="AC52" s="3"/>
      <c r="AD52" s="3"/>
    </row>
    <row r="54" spans="2:30" ht="12.75">
      <c r="B54" t="s">
        <v>12</v>
      </c>
      <c r="C54" s="3">
        <f aca="true" t="shared" si="18" ref="C54:W54">LOG(C50/($D$33-$D$32))/LOG(2)</f>
        <v>-3.5829084242455718</v>
      </c>
      <c r="D54" s="3">
        <f t="shared" si="18"/>
        <v>-3.058632691781716</v>
      </c>
      <c r="E54" s="3">
        <f t="shared" si="18"/>
        <v>-4.672425341971496</v>
      </c>
      <c r="F54" s="3">
        <f t="shared" si="18"/>
        <v>-4.465808073287589</v>
      </c>
      <c r="G54" s="3">
        <f t="shared" si="18"/>
        <v>-3.949505568466663</v>
      </c>
      <c r="H54" s="3">
        <f t="shared" si="18"/>
        <v>-5.520921537349872</v>
      </c>
      <c r="I54" s="3">
        <f t="shared" si="18"/>
        <v>-6.105884038071028</v>
      </c>
      <c r="J54" s="3">
        <f t="shared" si="18"/>
        <v>-5.552730275580547</v>
      </c>
      <c r="K54" s="3">
        <f t="shared" si="18"/>
        <v>-7.052935158122069</v>
      </c>
      <c r="L54" s="3">
        <f t="shared" si="18"/>
        <v>-6.97698630488877</v>
      </c>
      <c r="M54" s="3">
        <f t="shared" si="18"/>
        <v>-6.421086269770076</v>
      </c>
      <c r="N54" s="3">
        <f t="shared" si="18"/>
        <v>-7.9166136869092885</v>
      </c>
      <c r="O54" s="3">
        <f t="shared" si="18"/>
        <v>-7.437960088334473</v>
      </c>
      <c r="P54" s="3">
        <f t="shared" si="18"/>
        <v>-6.881566739810087</v>
      </c>
      <c r="Q54" s="3">
        <f t="shared" si="18"/>
        <v>-8.387919405834877</v>
      </c>
      <c r="R54" s="3">
        <f t="shared" si="18"/>
        <v>-2.663715642998956</v>
      </c>
      <c r="S54" s="3">
        <f t="shared" si="18"/>
        <v>-2.1766947753537345</v>
      </c>
      <c r="T54" s="3">
        <f t="shared" si="18"/>
        <v>-3.874371238405883</v>
      </c>
      <c r="U54" s="3">
        <f t="shared" si="18"/>
        <v>-2.5013914280680623</v>
      </c>
      <c r="V54" s="3">
        <f t="shared" si="18"/>
        <v>-2.0578173795018144</v>
      </c>
      <c r="W54" s="3">
        <f t="shared" si="18"/>
        <v>-3.87150305646539</v>
      </c>
      <c r="X54" s="3"/>
      <c r="Y54" s="3"/>
      <c r="Z54" s="3"/>
      <c r="AA54" s="3"/>
      <c r="AB54" s="3"/>
      <c r="AC54" s="3"/>
      <c r="AD54" s="3"/>
    </row>
    <row r="55" spans="2:30" ht="12.75">
      <c r="B55" t="s">
        <v>13</v>
      </c>
      <c r="C55" s="3">
        <f aca="true" t="shared" si="19" ref="C55:W55">20*LOG(C52)</f>
        <v>24.591342097368084</v>
      </c>
      <c r="D55" s="3">
        <f t="shared" si="19"/>
        <v>26.09456479087365</v>
      </c>
      <c r="E55" s="3">
        <f t="shared" si="19"/>
        <v>21.50583138316471</v>
      </c>
      <c r="F55" s="3">
        <f t="shared" si="19"/>
        <v>22.263254298425466</v>
      </c>
      <c r="G55" s="3">
        <f t="shared" si="19"/>
        <v>23.912895908627206</v>
      </c>
      <c r="H55" s="3">
        <f t="shared" si="19"/>
        <v>18.860478940209227</v>
      </c>
      <c r="I55" s="3">
        <f t="shared" si="19"/>
        <v>16.893846937352215</v>
      </c>
      <c r="J55" s="3">
        <f t="shared" si="19"/>
        <v>18.74046046074205</v>
      </c>
      <c r="K55" s="3">
        <f t="shared" si="19"/>
        <v>13.338501556770394</v>
      </c>
      <c r="L55" s="3">
        <f t="shared" si="19"/>
        <v>13.65159176295699</v>
      </c>
      <c r="M55" s="3">
        <f t="shared" si="19"/>
        <v>15.705586771763757</v>
      </c>
      <c r="N55" s="3">
        <f t="shared" si="19"/>
        <v>10.08592935526079</v>
      </c>
      <c r="O55" s="3">
        <f t="shared" si="19"/>
        <v>11.819248642193758</v>
      </c>
      <c r="P55" s="3">
        <f t="shared" si="19"/>
        <v>14.084261194967812</v>
      </c>
      <c r="Q55" s="3">
        <f t="shared" si="19"/>
        <v>8.10813146714784</v>
      </c>
      <c r="R55" s="3">
        <f t="shared" si="19"/>
        <v>27.332194207848595</v>
      </c>
      <c r="S55" s="3">
        <f t="shared" si="19"/>
        <v>28.900634766435548</v>
      </c>
      <c r="T55" s="3">
        <f t="shared" si="19"/>
        <v>24.070308326224776</v>
      </c>
      <c r="U55" s="3">
        <f t="shared" si="19"/>
        <v>28.137479926946366</v>
      </c>
      <c r="V55" s="3">
        <f t="shared" si="19"/>
        <v>29.111631537271055</v>
      </c>
      <c r="W55" s="3">
        <f t="shared" si="19"/>
        <v>24.26897516778385</v>
      </c>
      <c r="X55" s="3"/>
      <c r="Y55" s="3"/>
      <c r="Z55" s="3"/>
      <c r="AA55" s="3"/>
      <c r="AB55" s="3"/>
      <c r="AC55" s="3"/>
      <c r="AD55" s="3"/>
    </row>
    <row r="57" s="12" customFormat="1" ht="3.75" customHeight="1"/>
    <row r="59" s="8" customFormat="1" ht="18.75">
      <c r="A59" s="13" t="s">
        <v>19</v>
      </c>
    </row>
    <row r="60" spans="3:4" s="1" customFormat="1" ht="12.75">
      <c r="C60" s="1" t="s">
        <v>6</v>
      </c>
      <c r="D60" s="1" t="s">
        <v>7</v>
      </c>
    </row>
    <row r="61" spans="2:4" ht="12.75">
      <c r="B61" s="1" t="s">
        <v>2</v>
      </c>
      <c r="C61" s="22">
        <v>2048</v>
      </c>
      <c r="D61" s="23">
        <v>2048</v>
      </c>
    </row>
    <row r="62" spans="2:4" ht="12.75">
      <c r="B62" s="1" t="s">
        <v>8</v>
      </c>
      <c r="C62" s="26">
        <v>13582</v>
      </c>
      <c r="D62" s="27">
        <v>15299</v>
      </c>
    </row>
    <row r="64" ht="12.75">
      <c r="A64" s="14" t="s">
        <v>20</v>
      </c>
    </row>
    <row r="65" spans="2:29" ht="12.75">
      <c r="B65" t="s">
        <v>9</v>
      </c>
      <c r="C65" s="4">
        <v>2077</v>
      </c>
      <c r="D65" s="4">
        <v>2106</v>
      </c>
      <c r="E65" s="4">
        <v>2088</v>
      </c>
      <c r="F65" s="4">
        <v>2120</v>
      </c>
      <c r="G65" s="4">
        <v>2199</v>
      </c>
      <c r="H65" s="4">
        <v>2151</v>
      </c>
      <c r="I65" s="4">
        <v>2208</v>
      </c>
      <c r="J65" s="4">
        <v>2380</v>
      </c>
      <c r="K65" s="4">
        <v>2275</v>
      </c>
      <c r="L65" s="4">
        <v>2362</v>
      </c>
      <c r="M65" s="4">
        <v>2719</v>
      </c>
      <c r="N65" s="4">
        <v>2516</v>
      </c>
      <c r="O65" s="4">
        <v>2558</v>
      </c>
      <c r="P65" s="4">
        <v>3134</v>
      </c>
      <c r="Q65" s="4">
        <v>2807</v>
      </c>
      <c r="R65" s="4">
        <v>2833</v>
      </c>
      <c r="S65" s="4">
        <v>3705</v>
      </c>
      <c r="T65" s="4">
        <v>3198</v>
      </c>
      <c r="U65" s="6">
        <v>2079</v>
      </c>
      <c r="V65" s="8"/>
      <c r="W65" s="8"/>
      <c r="X65" s="8"/>
      <c r="Y65" s="8"/>
      <c r="Z65" s="8"/>
      <c r="AA65" s="8"/>
      <c r="AB65" s="8"/>
      <c r="AC65" s="8"/>
    </row>
    <row r="66" spans="2:29" ht="12.75">
      <c r="B66" t="s">
        <v>10</v>
      </c>
      <c r="C66" s="5">
        <v>7.44</v>
      </c>
      <c r="D66" s="5">
        <v>7.88</v>
      </c>
      <c r="E66" s="5">
        <v>6.71</v>
      </c>
      <c r="F66" s="5">
        <v>8.55</v>
      </c>
      <c r="G66" s="5">
        <v>10.6</v>
      </c>
      <c r="H66" s="5">
        <v>8.82</v>
      </c>
      <c r="I66" s="5">
        <v>11.2</v>
      </c>
      <c r="J66" s="5">
        <v>15.6</v>
      </c>
      <c r="K66" s="5">
        <v>11.9</v>
      </c>
      <c r="L66" s="5">
        <v>15.5</v>
      </c>
      <c r="M66" s="5">
        <v>23.5</v>
      </c>
      <c r="N66" s="5">
        <v>17.2</v>
      </c>
      <c r="O66" s="5">
        <v>20.1</v>
      </c>
      <c r="P66" s="5">
        <v>30.2</v>
      </c>
      <c r="Q66" s="5">
        <v>21.4</v>
      </c>
      <c r="R66" s="5">
        <v>27.1</v>
      </c>
      <c r="S66" s="5">
        <v>40.9</v>
      </c>
      <c r="T66" s="5">
        <v>27.7</v>
      </c>
      <c r="U66" s="7">
        <v>7.59</v>
      </c>
      <c r="V66" s="9"/>
      <c r="W66" s="9"/>
      <c r="X66" s="9"/>
      <c r="Y66" s="9"/>
      <c r="Z66" s="9"/>
      <c r="AA66" s="8"/>
      <c r="AB66" s="8"/>
      <c r="AC66" s="8"/>
    </row>
    <row r="68" spans="2:30" ht="12.75">
      <c r="B68" t="s">
        <v>0</v>
      </c>
      <c r="C68" s="2">
        <f aca="true" t="shared" si="20" ref="C68:U68">C65-$C$61</f>
        <v>29</v>
      </c>
      <c r="D68" s="2">
        <f t="shared" si="20"/>
        <v>58</v>
      </c>
      <c r="E68" s="2">
        <f t="shared" si="20"/>
        <v>40</v>
      </c>
      <c r="F68" s="2">
        <f t="shared" si="20"/>
        <v>72</v>
      </c>
      <c r="G68" s="2">
        <f t="shared" si="20"/>
        <v>151</v>
      </c>
      <c r="H68" s="2">
        <f t="shared" si="20"/>
        <v>103</v>
      </c>
      <c r="I68" s="2">
        <f t="shared" si="20"/>
        <v>160</v>
      </c>
      <c r="J68" s="2">
        <f t="shared" si="20"/>
        <v>332</v>
      </c>
      <c r="K68" s="2">
        <f t="shared" si="20"/>
        <v>227</v>
      </c>
      <c r="L68" s="2">
        <f t="shared" si="20"/>
        <v>314</v>
      </c>
      <c r="M68" s="2">
        <f t="shared" si="20"/>
        <v>671</v>
      </c>
      <c r="N68" s="2">
        <f t="shared" si="20"/>
        <v>468</v>
      </c>
      <c r="O68" s="2">
        <f t="shared" si="20"/>
        <v>510</v>
      </c>
      <c r="P68" s="2">
        <f t="shared" si="20"/>
        <v>1086</v>
      </c>
      <c r="Q68" s="2">
        <f t="shared" si="20"/>
        <v>759</v>
      </c>
      <c r="R68" s="2">
        <f t="shared" si="20"/>
        <v>785</v>
      </c>
      <c r="S68" s="2">
        <f t="shared" si="20"/>
        <v>1657</v>
      </c>
      <c r="T68" s="2">
        <f t="shared" si="20"/>
        <v>1150</v>
      </c>
      <c r="U68" s="2">
        <f t="shared" si="20"/>
        <v>31</v>
      </c>
      <c r="V68" s="2"/>
      <c r="W68" s="2"/>
      <c r="X68" s="2"/>
      <c r="Y68" s="2"/>
      <c r="Z68" s="2"/>
      <c r="AA68" s="2"/>
      <c r="AB68" s="2"/>
      <c r="AC68" s="2"/>
      <c r="AD68" s="2"/>
    </row>
    <row r="69" spans="2:30" ht="12.75">
      <c r="B69" t="s">
        <v>1</v>
      </c>
      <c r="C69" s="3">
        <f aca="true" t="shared" si="21" ref="C69:U69">C66</f>
        <v>7.44</v>
      </c>
      <c r="D69" s="3">
        <f t="shared" si="21"/>
        <v>7.88</v>
      </c>
      <c r="E69" s="3">
        <f t="shared" si="21"/>
        <v>6.71</v>
      </c>
      <c r="F69" s="3">
        <f t="shared" si="21"/>
        <v>8.55</v>
      </c>
      <c r="G69" s="3">
        <f t="shared" si="21"/>
        <v>10.6</v>
      </c>
      <c r="H69" s="3">
        <f t="shared" si="21"/>
        <v>8.82</v>
      </c>
      <c r="I69" s="3">
        <f t="shared" si="21"/>
        <v>11.2</v>
      </c>
      <c r="J69" s="3">
        <f t="shared" si="21"/>
        <v>15.6</v>
      </c>
      <c r="K69" s="3">
        <f t="shared" si="21"/>
        <v>11.9</v>
      </c>
      <c r="L69" s="3">
        <f t="shared" si="21"/>
        <v>15.5</v>
      </c>
      <c r="M69" s="3">
        <f t="shared" si="21"/>
        <v>23.5</v>
      </c>
      <c r="N69" s="3">
        <f t="shared" si="21"/>
        <v>17.2</v>
      </c>
      <c r="O69" s="3">
        <f t="shared" si="21"/>
        <v>20.1</v>
      </c>
      <c r="P69" s="3">
        <f t="shared" si="21"/>
        <v>30.2</v>
      </c>
      <c r="Q69" s="3">
        <f t="shared" si="21"/>
        <v>21.4</v>
      </c>
      <c r="R69" s="3">
        <f t="shared" si="21"/>
        <v>27.1</v>
      </c>
      <c r="S69" s="3">
        <f t="shared" si="21"/>
        <v>40.9</v>
      </c>
      <c r="T69" s="3">
        <f t="shared" si="21"/>
        <v>27.7</v>
      </c>
      <c r="U69" s="3">
        <f t="shared" si="21"/>
        <v>7.59</v>
      </c>
      <c r="V69" s="3"/>
      <c r="W69" s="3"/>
      <c r="X69" s="3"/>
      <c r="Y69" s="3"/>
      <c r="Z69" s="3"/>
      <c r="AA69" s="3"/>
      <c r="AB69" s="3"/>
      <c r="AC69" s="3"/>
      <c r="AD69" s="3"/>
    </row>
    <row r="70" spans="2:30" ht="12.75">
      <c r="B70" t="s">
        <v>11</v>
      </c>
      <c r="C70" s="3">
        <f aca="true" t="shared" si="22" ref="C70:U70">C68/C69</f>
        <v>3.897849462365591</v>
      </c>
      <c r="D70" s="3">
        <f t="shared" si="22"/>
        <v>7.3604060913705585</v>
      </c>
      <c r="E70" s="3">
        <f t="shared" si="22"/>
        <v>5.961251862891207</v>
      </c>
      <c r="F70" s="3">
        <f t="shared" si="22"/>
        <v>8.421052631578947</v>
      </c>
      <c r="G70" s="3">
        <f t="shared" si="22"/>
        <v>14.245283018867925</v>
      </c>
      <c r="H70" s="3">
        <f t="shared" si="22"/>
        <v>11.678004535147393</v>
      </c>
      <c r="I70" s="3">
        <f t="shared" si="22"/>
        <v>14.285714285714286</v>
      </c>
      <c r="J70" s="3">
        <f t="shared" si="22"/>
        <v>21.28205128205128</v>
      </c>
      <c r="K70" s="3">
        <f t="shared" si="22"/>
        <v>19.07563025210084</v>
      </c>
      <c r="L70" s="3">
        <f t="shared" si="22"/>
        <v>20.258064516129032</v>
      </c>
      <c r="M70" s="3">
        <f t="shared" si="22"/>
        <v>28.5531914893617</v>
      </c>
      <c r="N70" s="3">
        <f t="shared" si="22"/>
        <v>27.209302325581397</v>
      </c>
      <c r="O70" s="3">
        <f t="shared" si="22"/>
        <v>25.37313432835821</v>
      </c>
      <c r="P70" s="3">
        <f t="shared" si="22"/>
        <v>35.96026490066225</v>
      </c>
      <c r="Q70" s="3">
        <f t="shared" si="22"/>
        <v>35.46728971962617</v>
      </c>
      <c r="R70" s="3">
        <f t="shared" si="22"/>
        <v>28.966789667896677</v>
      </c>
      <c r="S70" s="3">
        <f t="shared" si="22"/>
        <v>40.51344743276284</v>
      </c>
      <c r="T70" s="3">
        <f t="shared" si="22"/>
        <v>41.51624548736462</v>
      </c>
      <c r="U70" s="3">
        <f t="shared" si="22"/>
        <v>4.084321475625823</v>
      </c>
      <c r="V70" s="3"/>
      <c r="W70" s="3"/>
      <c r="X70" s="3"/>
      <c r="Y70" s="3"/>
      <c r="Z70" s="3"/>
      <c r="AA70" s="3"/>
      <c r="AB70" s="3"/>
      <c r="AC70" s="3"/>
      <c r="AD70" s="3"/>
    </row>
    <row r="72" spans="2:30" ht="12.75">
      <c r="B72" t="s">
        <v>12</v>
      </c>
      <c r="C72" s="3">
        <f aca="true" t="shared" si="23" ref="C72:U72">LOG(C68/($C$62-$C$61))/LOG(2)</f>
        <v>-8.635624311929549</v>
      </c>
      <c r="D72" s="3">
        <f t="shared" si="23"/>
        <v>-7.635624311929548</v>
      </c>
      <c r="E72" s="3">
        <f t="shared" si="23"/>
        <v>-8.171677212169758</v>
      </c>
      <c r="F72" s="3">
        <f t="shared" si="23"/>
        <v>-7.323680305614808</v>
      </c>
      <c r="G72" s="3">
        <f t="shared" si="23"/>
        <v>-6.255200567732041</v>
      </c>
      <c r="H72" s="3">
        <f t="shared" si="23"/>
        <v>-6.807104779873902</v>
      </c>
      <c r="I72" s="3">
        <f t="shared" si="23"/>
        <v>-6.171677212169758</v>
      </c>
      <c r="J72" s="3">
        <f t="shared" si="23"/>
        <v>-5.118565875710195</v>
      </c>
      <c r="K72" s="3">
        <f t="shared" si="23"/>
        <v>-5.667056819766205</v>
      </c>
      <c r="L72" s="3">
        <f t="shared" si="23"/>
        <v>-5.198984558165493</v>
      </c>
      <c r="M72" s="3">
        <f t="shared" si="23"/>
        <v>-4.103436350856937</v>
      </c>
      <c r="N72" s="3">
        <f t="shared" si="23"/>
        <v>-4.623240587473716</v>
      </c>
      <c r="O72" s="3">
        <f t="shared" si="23"/>
        <v>-4.499251870198262</v>
      </c>
      <c r="P72" s="3">
        <f t="shared" si="23"/>
        <v>-3.4087969192527585</v>
      </c>
      <c r="Q72" s="3">
        <f t="shared" si="23"/>
        <v>-3.925649231641654</v>
      </c>
      <c r="R72" s="3">
        <f t="shared" si="23"/>
        <v>-3.8770564632781306</v>
      </c>
      <c r="S72" s="3">
        <f t="shared" si="23"/>
        <v>-2.7992474198356683</v>
      </c>
      <c r="T72" s="3">
        <f t="shared" si="23"/>
        <v>-3.326187161225382</v>
      </c>
      <c r="U72" s="3">
        <f t="shared" si="23"/>
        <v>-8.539408996670245</v>
      </c>
      <c r="V72" s="3"/>
      <c r="W72" s="3"/>
      <c r="X72" s="3"/>
      <c r="Y72" s="3"/>
      <c r="Z72" s="3"/>
      <c r="AA72" s="3"/>
      <c r="AB72" s="3"/>
      <c r="AC72" s="3"/>
      <c r="AD72" s="3"/>
    </row>
    <row r="73" spans="2:30" ht="12.75">
      <c r="B73" t="s">
        <v>13</v>
      </c>
      <c r="C73" s="3">
        <f aca="true" t="shared" si="24" ref="C73:U73">20*LOG(C70)</f>
        <v>11.816501247061545</v>
      </c>
      <c r="D73" s="3">
        <f t="shared" si="24"/>
        <v>17.33803552146764</v>
      </c>
      <c r="E73" s="3">
        <f t="shared" si="24"/>
        <v>15.506749423179407</v>
      </c>
      <c r="F73" s="3">
        <f t="shared" si="24"/>
        <v>18.507327634061916</v>
      </c>
      <c r="G73" s="3">
        <f t="shared" si="24"/>
        <v>23.073421640567986</v>
      </c>
      <c r="H73" s="3">
        <f t="shared" si="24"/>
        <v>21.347372791467052</v>
      </c>
      <c r="I73" s="3">
        <f t="shared" si="24"/>
        <v>23.098039199714865</v>
      </c>
      <c r="J73" s="3">
        <f t="shared" si="24"/>
        <v>26.56026970699149</v>
      </c>
      <c r="K73" s="3">
        <f t="shared" si="24"/>
        <v>25.609577916011837</v>
      </c>
      <c r="L73" s="3">
        <f t="shared" si="24"/>
        <v>26.13195899805847</v>
      </c>
      <c r="M73" s="3">
        <f t="shared" si="24"/>
        <v>29.113093157945116</v>
      </c>
      <c r="N73" s="3">
        <f t="shared" si="24"/>
        <v>28.6943481233315</v>
      </c>
      <c r="O73" s="3">
        <f t="shared" si="24"/>
        <v>28.087482373548948</v>
      </c>
      <c r="P73" s="3">
        <f t="shared" si="24"/>
        <v>31.11645764591355</v>
      </c>
      <c r="Q73" s="3">
        <f t="shared" si="24"/>
        <v>30.996560050925794</v>
      </c>
      <c r="R73" s="3">
        <f t="shared" si="24"/>
        <v>29.238007317416933</v>
      </c>
      <c r="S73" s="3">
        <f t="shared" si="24"/>
        <v>32.1519840082399</v>
      </c>
      <c r="T73" s="3">
        <f t="shared" si="24"/>
        <v>32.364361425783265</v>
      </c>
      <c r="U73" s="3">
        <f t="shared" si="24"/>
        <v>12.222398358775845</v>
      </c>
      <c r="V73" s="3"/>
      <c r="W73" s="3"/>
      <c r="X73" s="3"/>
      <c r="Y73" s="3"/>
      <c r="Z73" s="3"/>
      <c r="AA73" s="3"/>
      <c r="AB73" s="3"/>
      <c r="AC73" s="3"/>
      <c r="AD73" s="3"/>
    </row>
    <row r="75" ht="12.75">
      <c r="A75" s="14" t="s">
        <v>21</v>
      </c>
    </row>
    <row r="76" spans="2:29" ht="12.75">
      <c r="B76" t="s">
        <v>9</v>
      </c>
      <c r="C76" s="8">
        <v>2150</v>
      </c>
      <c r="D76" s="8">
        <v>2264</v>
      </c>
      <c r="E76" s="8">
        <v>2196</v>
      </c>
      <c r="F76" s="8">
        <v>2654</v>
      </c>
      <c r="G76" s="8">
        <v>3317</v>
      </c>
      <c r="H76" s="8">
        <v>2909</v>
      </c>
      <c r="I76" s="8">
        <v>3241</v>
      </c>
      <c r="J76" s="8">
        <v>4598</v>
      </c>
      <c r="K76" s="8">
        <v>3797</v>
      </c>
      <c r="L76" s="8">
        <v>2318</v>
      </c>
      <c r="M76" s="8">
        <v>2627</v>
      </c>
      <c r="N76" s="8">
        <v>2446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2:29" ht="12.75">
      <c r="B77" t="s">
        <v>10</v>
      </c>
      <c r="C77" s="9">
        <v>31</v>
      </c>
      <c r="D77" s="9">
        <v>39.5</v>
      </c>
      <c r="E77" s="9">
        <v>33.2</v>
      </c>
      <c r="F77" s="9">
        <v>64.7</v>
      </c>
      <c r="G77" s="9">
        <v>91.9</v>
      </c>
      <c r="H77" s="9">
        <v>73.1</v>
      </c>
      <c r="I77" s="9">
        <v>89.8</v>
      </c>
      <c r="J77" s="9">
        <v>136</v>
      </c>
      <c r="K77" s="9">
        <v>107</v>
      </c>
      <c r="L77" s="9">
        <v>44</v>
      </c>
      <c r="M77" s="9">
        <v>61.9</v>
      </c>
      <c r="N77" s="9">
        <v>49.8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8"/>
      <c r="AB77" s="8"/>
      <c r="AC77" s="8"/>
    </row>
    <row r="79" spans="2:30" ht="12.75">
      <c r="B79" t="s">
        <v>0</v>
      </c>
      <c r="C79" s="2">
        <f aca="true" t="shared" si="25" ref="C79:N79">C76-$D$61</f>
        <v>102</v>
      </c>
      <c r="D79" s="2">
        <f t="shared" si="25"/>
        <v>216</v>
      </c>
      <c r="E79" s="2">
        <f t="shared" si="25"/>
        <v>148</v>
      </c>
      <c r="F79" s="2">
        <f t="shared" si="25"/>
        <v>606</v>
      </c>
      <c r="G79" s="2">
        <f t="shared" si="25"/>
        <v>1269</v>
      </c>
      <c r="H79" s="2">
        <f t="shared" si="25"/>
        <v>861</v>
      </c>
      <c r="I79" s="2">
        <f t="shared" si="25"/>
        <v>1193</v>
      </c>
      <c r="J79" s="2">
        <f t="shared" si="25"/>
        <v>2550</v>
      </c>
      <c r="K79" s="2">
        <f t="shared" si="25"/>
        <v>1749</v>
      </c>
      <c r="L79" s="2">
        <f t="shared" si="25"/>
        <v>270</v>
      </c>
      <c r="M79" s="2">
        <f t="shared" si="25"/>
        <v>579</v>
      </c>
      <c r="N79" s="2">
        <f t="shared" si="25"/>
        <v>398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2:30" ht="12.75">
      <c r="B80" t="s">
        <v>1</v>
      </c>
      <c r="C80" s="3">
        <f aca="true" t="shared" si="26" ref="C80:N80">C77</f>
        <v>31</v>
      </c>
      <c r="D80" s="3">
        <f t="shared" si="26"/>
        <v>39.5</v>
      </c>
      <c r="E80" s="3">
        <f t="shared" si="26"/>
        <v>33.2</v>
      </c>
      <c r="F80" s="3">
        <f t="shared" si="26"/>
        <v>64.7</v>
      </c>
      <c r="G80" s="3">
        <f t="shared" si="26"/>
        <v>91.9</v>
      </c>
      <c r="H80" s="3">
        <f t="shared" si="26"/>
        <v>73.1</v>
      </c>
      <c r="I80" s="3">
        <f t="shared" si="26"/>
        <v>89.8</v>
      </c>
      <c r="J80" s="3">
        <f t="shared" si="26"/>
        <v>136</v>
      </c>
      <c r="K80" s="3">
        <f t="shared" si="26"/>
        <v>107</v>
      </c>
      <c r="L80" s="3">
        <f t="shared" si="26"/>
        <v>44</v>
      </c>
      <c r="M80" s="3">
        <f t="shared" si="26"/>
        <v>61.9</v>
      </c>
      <c r="N80" s="3">
        <f t="shared" si="26"/>
        <v>49.8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30" ht="12.75">
      <c r="B81" t="s">
        <v>11</v>
      </c>
      <c r="C81" s="3">
        <f aca="true" t="shared" si="27" ref="C81:N81">C79/C80</f>
        <v>3.2903225806451615</v>
      </c>
      <c r="D81" s="3">
        <f t="shared" si="27"/>
        <v>5.468354430379747</v>
      </c>
      <c r="E81" s="3">
        <f t="shared" si="27"/>
        <v>4.457831325301204</v>
      </c>
      <c r="F81" s="3">
        <f t="shared" si="27"/>
        <v>9.36630602782071</v>
      </c>
      <c r="G81" s="3">
        <f t="shared" si="27"/>
        <v>13.808487486398258</v>
      </c>
      <c r="H81" s="3">
        <f t="shared" si="27"/>
        <v>11.778385772913818</v>
      </c>
      <c r="I81" s="3">
        <f t="shared" si="27"/>
        <v>13.285077951002227</v>
      </c>
      <c r="J81" s="3">
        <f t="shared" si="27"/>
        <v>18.75</v>
      </c>
      <c r="K81" s="3">
        <f t="shared" si="27"/>
        <v>16.345794392523363</v>
      </c>
      <c r="L81" s="3">
        <f t="shared" si="27"/>
        <v>6.136363636363637</v>
      </c>
      <c r="M81" s="3">
        <f t="shared" si="27"/>
        <v>9.353796445880452</v>
      </c>
      <c r="N81" s="3">
        <f t="shared" si="27"/>
        <v>7.991967871485945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3" spans="2:30" ht="12.75">
      <c r="B83" t="s">
        <v>12</v>
      </c>
      <c r="C83" s="3">
        <f aca="true" t="shared" si="28" ref="C83:N83">LOG(C79/($D$62-$D$61))/LOG(2)</f>
        <v>-7.021388275789813</v>
      </c>
      <c r="D83" s="3">
        <f t="shared" si="28"/>
        <v>-5.938926115597841</v>
      </c>
      <c r="E83" s="3">
        <f t="shared" si="28"/>
        <v>-6.484360252132359</v>
      </c>
      <c r="F83" s="3">
        <f t="shared" si="28"/>
        <v>-4.4506396342883585</v>
      </c>
      <c r="G83" s="3">
        <f t="shared" si="28"/>
        <v>-3.384337263920203</v>
      </c>
      <c r="H83" s="3">
        <f t="shared" si="28"/>
        <v>-3.9439441903644656</v>
      </c>
      <c r="I83" s="3">
        <f t="shared" si="28"/>
        <v>-3.4734352900660816</v>
      </c>
      <c r="J83" s="3">
        <f t="shared" si="28"/>
        <v>-2.377532086015089</v>
      </c>
      <c r="K83" s="3">
        <f t="shared" si="28"/>
        <v>-2.9214990438396566</v>
      </c>
      <c r="L83" s="3">
        <f t="shared" si="28"/>
        <v>-5.616998020710478</v>
      </c>
      <c r="M83" s="3">
        <f t="shared" si="28"/>
        <v>-4.5163940797720725</v>
      </c>
      <c r="N83" s="3">
        <f t="shared" si="28"/>
        <v>-5.0571889972176605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2:30" ht="12.75">
      <c r="B84" t="s">
        <v>13</v>
      </c>
      <c r="C84" s="3">
        <f aca="true" t="shared" si="29" ref="C84:N84">20*LOG(C81)</f>
        <v>10.344769558552898</v>
      </c>
      <c r="D84" s="3">
        <f t="shared" si="29"/>
        <v>14.757133110489413</v>
      </c>
      <c r="E84" s="3">
        <f t="shared" si="29"/>
        <v>12.982472633818421</v>
      </c>
      <c r="F84" s="3">
        <f t="shared" si="29"/>
        <v>19.431366869951717</v>
      </c>
      <c r="G84" s="3">
        <f t="shared" si="29"/>
        <v>22.802922214171872</v>
      </c>
      <c r="H84" s="3">
        <f t="shared" si="29"/>
        <v>21.42171548991589</v>
      </c>
      <c r="I84" s="3">
        <f t="shared" si="29"/>
        <v>22.467282140060753</v>
      </c>
      <c r="J84" s="3">
        <f t="shared" si="29"/>
        <v>25.46002544127475</v>
      </c>
      <c r="K84" s="3">
        <f t="shared" si="29"/>
        <v>24.268120635869334</v>
      </c>
      <c r="L84" s="3">
        <f t="shared" si="29"/>
        <v>15.758221753455999</v>
      </c>
      <c r="M84" s="3">
        <f t="shared" si="29"/>
        <v>19.419758294146362</v>
      </c>
      <c r="N84" s="3">
        <f t="shared" si="29"/>
        <v>18.053074586279408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6" s="12" customFormat="1" ht="3.75" customHeight="1"/>
    <row r="88" s="8" customFormat="1" ht="18.75">
      <c r="A88" s="13" t="s">
        <v>33</v>
      </c>
    </row>
    <row r="89" spans="3:4" s="1" customFormat="1" ht="12.75">
      <c r="C89" s="1" t="s">
        <v>35</v>
      </c>
      <c r="D89" s="1" t="s">
        <v>7</v>
      </c>
    </row>
    <row r="90" spans="2:4" ht="12.75">
      <c r="B90" s="1" t="s">
        <v>2</v>
      </c>
      <c r="C90" s="22">
        <v>68</v>
      </c>
      <c r="D90" s="23">
        <v>0</v>
      </c>
    </row>
    <row r="91" spans="2:4" ht="12.75">
      <c r="B91" s="1" t="s">
        <v>8</v>
      </c>
      <c r="C91" s="26">
        <v>16383</v>
      </c>
      <c r="D91" s="27">
        <f>C91</f>
        <v>16383</v>
      </c>
    </row>
    <row r="93" ht="12.75">
      <c r="A93" s="14" t="s">
        <v>36</v>
      </c>
    </row>
    <row r="94" spans="2:43" ht="12.75">
      <c r="B94" t="s">
        <v>9</v>
      </c>
      <c r="C94" s="4">
        <v>75</v>
      </c>
      <c r="D94" s="4">
        <v>80</v>
      </c>
      <c r="E94" s="4">
        <v>73</v>
      </c>
      <c r="F94" s="4">
        <v>77</v>
      </c>
      <c r="G94" s="4">
        <v>83</v>
      </c>
      <c r="H94" s="4">
        <v>74</v>
      </c>
      <c r="I94" s="4">
        <v>81</v>
      </c>
      <c r="J94" s="4">
        <v>90</v>
      </c>
      <c r="K94" s="4">
        <v>76</v>
      </c>
      <c r="L94" s="4">
        <v>84</v>
      </c>
      <c r="M94" s="4">
        <v>95</v>
      </c>
      <c r="N94" s="4">
        <v>78</v>
      </c>
      <c r="O94" s="4">
        <v>90</v>
      </c>
      <c r="P94" s="4">
        <v>104</v>
      </c>
      <c r="Q94" s="4">
        <v>81</v>
      </c>
      <c r="R94" s="4">
        <v>95</v>
      </c>
      <c r="S94" s="4">
        <v>113</v>
      </c>
      <c r="T94" s="4">
        <v>84</v>
      </c>
      <c r="U94" s="4">
        <v>100</v>
      </c>
      <c r="V94" s="4">
        <v>121</v>
      </c>
      <c r="W94" s="4">
        <v>87</v>
      </c>
      <c r="X94" s="4">
        <v>104</v>
      </c>
      <c r="Y94" s="4">
        <v>127</v>
      </c>
      <c r="Z94" s="4">
        <v>89</v>
      </c>
      <c r="AA94" s="4">
        <v>108</v>
      </c>
      <c r="AB94" s="4">
        <v>134</v>
      </c>
      <c r="AC94" s="4">
        <v>91</v>
      </c>
      <c r="AD94" s="6">
        <v>142</v>
      </c>
      <c r="AE94" s="6">
        <v>191</v>
      </c>
      <c r="AF94" s="6">
        <v>116</v>
      </c>
      <c r="AG94" s="6">
        <v>198</v>
      </c>
      <c r="AH94" s="6">
        <v>241</v>
      </c>
      <c r="AI94" s="6">
        <v>287</v>
      </c>
      <c r="AJ94" s="6">
        <v>326</v>
      </c>
      <c r="AK94" s="6">
        <v>354</v>
      </c>
      <c r="AL94" s="10">
        <v>518</v>
      </c>
      <c r="AM94" s="10">
        <v>1479</v>
      </c>
      <c r="AN94" s="10">
        <v>2140</v>
      </c>
      <c r="AO94" s="10">
        <v>2366</v>
      </c>
      <c r="AP94" s="10">
        <v>9772</v>
      </c>
      <c r="AQ94" s="10">
        <v>4179</v>
      </c>
    </row>
    <row r="95" spans="2:43" ht="12.75">
      <c r="B95" t="s">
        <v>10</v>
      </c>
      <c r="C95" s="5">
        <v>2.08</v>
      </c>
      <c r="D95" s="5">
        <v>2.49</v>
      </c>
      <c r="E95" s="5">
        <v>1.83</v>
      </c>
      <c r="F95" s="5">
        <v>2.29</v>
      </c>
      <c r="G95" s="5">
        <v>2.79</v>
      </c>
      <c r="H95" s="5">
        <v>1.97</v>
      </c>
      <c r="I95" s="5">
        <v>2.71</v>
      </c>
      <c r="J95" s="5">
        <v>3.42</v>
      </c>
      <c r="K95" s="5">
        <v>2.2</v>
      </c>
      <c r="L95" s="5">
        <v>2.86</v>
      </c>
      <c r="M95" s="5">
        <v>3.51</v>
      </c>
      <c r="N95" s="5">
        <v>2.3</v>
      </c>
      <c r="O95" s="5">
        <v>3.2</v>
      </c>
      <c r="P95" s="5">
        <v>4</v>
      </c>
      <c r="Q95" s="5">
        <v>2.54</v>
      </c>
      <c r="R95" s="5">
        <v>3.59</v>
      </c>
      <c r="S95" s="5">
        <v>4.63</v>
      </c>
      <c r="T95" s="5">
        <v>2.81</v>
      </c>
      <c r="U95" s="5">
        <v>3.81</v>
      </c>
      <c r="V95" s="5">
        <v>4.79</v>
      </c>
      <c r="W95" s="5">
        <v>2.93</v>
      </c>
      <c r="X95" s="5">
        <v>3.99</v>
      </c>
      <c r="Y95" s="5">
        <v>5.1</v>
      </c>
      <c r="Z95" s="5">
        <v>3.1</v>
      </c>
      <c r="AA95" s="4">
        <v>4.26</v>
      </c>
      <c r="AB95" s="4">
        <v>5.64</v>
      </c>
      <c r="AC95" s="4">
        <v>3.32</v>
      </c>
      <c r="AD95" s="6">
        <v>5.58</v>
      </c>
      <c r="AE95" s="6">
        <v>7.11</v>
      </c>
      <c r="AF95" s="6">
        <v>4.44</v>
      </c>
      <c r="AG95" s="6">
        <v>8.05</v>
      </c>
      <c r="AH95" s="6">
        <v>8.86</v>
      </c>
      <c r="AI95" s="6">
        <v>11.4</v>
      </c>
      <c r="AJ95" s="6">
        <v>10.9</v>
      </c>
      <c r="AK95" s="6">
        <v>11.7</v>
      </c>
      <c r="AL95" s="10">
        <v>17.3</v>
      </c>
      <c r="AM95" s="10">
        <v>38</v>
      </c>
      <c r="AN95" s="10">
        <v>48.2</v>
      </c>
      <c r="AO95" s="10">
        <v>54.7</v>
      </c>
      <c r="AP95" s="10">
        <v>141</v>
      </c>
      <c r="AQ95" s="10">
        <v>72.4</v>
      </c>
    </row>
    <row r="97" spans="2:43" ht="12.75">
      <c r="B97" t="s">
        <v>0</v>
      </c>
      <c r="C97" s="2">
        <f>C94-$C$90</f>
        <v>7</v>
      </c>
      <c r="D97" s="2">
        <f aca="true" t="shared" si="30" ref="D97:U97">D94-$C$90</f>
        <v>12</v>
      </c>
      <c r="E97" s="2">
        <f t="shared" si="30"/>
        <v>5</v>
      </c>
      <c r="F97" s="2">
        <f t="shared" si="30"/>
        <v>9</v>
      </c>
      <c r="G97" s="2">
        <f t="shared" si="30"/>
        <v>15</v>
      </c>
      <c r="H97" s="2">
        <f t="shared" si="30"/>
        <v>6</v>
      </c>
      <c r="I97" s="2">
        <f t="shared" si="30"/>
        <v>13</v>
      </c>
      <c r="J97" s="2">
        <f t="shared" si="30"/>
        <v>22</v>
      </c>
      <c r="K97" s="2">
        <f t="shared" si="30"/>
        <v>8</v>
      </c>
      <c r="L97" s="2">
        <f t="shared" si="30"/>
        <v>16</v>
      </c>
      <c r="M97" s="2">
        <f t="shared" si="30"/>
        <v>27</v>
      </c>
      <c r="N97" s="2">
        <f t="shared" si="30"/>
        <v>10</v>
      </c>
      <c r="O97" s="2">
        <f t="shared" si="30"/>
        <v>22</v>
      </c>
      <c r="P97" s="2">
        <f t="shared" si="30"/>
        <v>36</v>
      </c>
      <c r="Q97" s="2">
        <f t="shared" si="30"/>
        <v>13</v>
      </c>
      <c r="R97" s="2">
        <f t="shared" si="30"/>
        <v>27</v>
      </c>
      <c r="S97" s="2">
        <f t="shared" si="30"/>
        <v>45</v>
      </c>
      <c r="T97" s="2">
        <f t="shared" si="30"/>
        <v>16</v>
      </c>
      <c r="U97" s="2">
        <f t="shared" si="30"/>
        <v>32</v>
      </c>
      <c r="V97" s="2">
        <f>V94-$C$90</f>
        <v>53</v>
      </c>
      <c r="W97" s="2">
        <f>W94-$C$90</f>
        <v>19</v>
      </c>
      <c r="X97" s="2">
        <f>X94-$C$90</f>
        <v>36</v>
      </c>
      <c r="Y97" s="2">
        <f>Y94-$C$90</f>
        <v>59</v>
      </c>
      <c r="Z97" s="2">
        <f>Z94-$C$90</f>
        <v>21</v>
      </c>
      <c r="AA97" s="2">
        <f aca="true" t="shared" si="31" ref="AA97:AH97">AA94-$C$90</f>
        <v>40</v>
      </c>
      <c r="AB97" s="2">
        <f t="shared" si="31"/>
        <v>66</v>
      </c>
      <c r="AC97" s="2">
        <f t="shared" si="31"/>
        <v>23</v>
      </c>
      <c r="AD97" s="2">
        <f t="shared" si="31"/>
        <v>74</v>
      </c>
      <c r="AE97" s="2">
        <f t="shared" si="31"/>
        <v>123</v>
      </c>
      <c r="AF97" s="2">
        <f t="shared" si="31"/>
        <v>48</v>
      </c>
      <c r="AG97" s="2">
        <f t="shared" si="31"/>
        <v>130</v>
      </c>
      <c r="AH97" s="2">
        <f t="shared" si="31"/>
        <v>173</v>
      </c>
      <c r="AI97" s="2">
        <f>AI94-$C$90</f>
        <v>219</v>
      </c>
      <c r="AJ97" s="2">
        <f>AJ94-$C$90</f>
        <v>258</v>
      </c>
      <c r="AK97" s="2">
        <f>AK94-$C$90</f>
        <v>286</v>
      </c>
      <c r="AL97" s="2">
        <f>AL94-$C$90</f>
        <v>450</v>
      </c>
      <c r="AM97" s="2">
        <f>AM94-$C$90</f>
        <v>1411</v>
      </c>
      <c r="AN97" s="2">
        <f>AN94-$C$90</f>
        <v>2072</v>
      </c>
      <c r="AO97" s="2">
        <f>AO94-$C$90</f>
        <v>2298</v>
      </c>
      <c r="AP97" s="2">
        <f>AP94-$C$90</f>
        <v>9704</v>
      </c>
      <c r="AQ97" s="2">
        <f>AQ94-$C$90</f>
        <v>4111</v>
      </c>
    </row>
    <row r="98" spans="2:43" ht="12.75">
      <c r="B98" t="s">
        <v>1</v>
      </c>
      <c r="C98" s="3">
        <f aca="true" t="shared" si="32" ref="C98:U98">C95</f>
        <v>2.08</v>
      </c>
      <c r="D98" s="3">
        <f t="shared" si="32"/>
        <v>2.49</v>
      </c>
      <c r="E98" s="3">
        <f t="shared" si="32"/>
        <v>1.83</v>
      </c>
      <c r="F98" s="3">
        <f t="shared" si="32"/>
        <v>2.29</v>
      </c>
      <c r="G98" s="3">
        <f t="shared" si="32"/>
        <v>2.79</v>
      </c>
      <c r="H98" s="3">
        <f t="shared" si="32"/>
        <v>1.97</v>
      </c>
      <c r="I98" s="3">
        <f t="shared" si="32"/>
        <v>2.71</v>
      </c>
      <c r="J98" s="3">
        <f t="shared" si="32"/>
        <v>3.42</v>
      </c>
      <c r="K98" s="3">
        <f t="shared" si="32"/>
        <v>2.2</v>
      </c>
      <c r="L98" s="3">
        <f t="shared" si="32"/>
        <v>2.86</v>
      </c>
      <c r="M98" s="3">
        <f t="shared" si="32"/>
        <v>3.51</v>
      </c>
      <c r="N98" s="3">
        <f t="shared" si="32"/>
        <v>2.3</v>
      </c>
      <c r="O98" s="3">
        <f t="shared" si="32"/>
        <v>3.2</v>
      </c>
      <c r="P98" s="3">
        <f t="shared" si="32"/>
        <v>4</v>
      </c>
      <c r="Q98" s="3">
        <f t="shared" si="32"/>
        <v>2.54</v>
      </c>
      <c r="R98" s="3">
        <f t="shared" si="32"/>
        <v>3.59</v>
      </c>
      <c r="S98" s="3">
        <f t="shared" si="32"/>
        <v>4.63</v>
      </c>
      <c r="T98" s="3">
        <f t="shared" si="32"/>
        <v>2.81</v>
      </c>
      <c r="U98" s="3">
        <f t="shared" si="32"/>
        <v>3.81</v>
      </c>
      <c r="V98" s="3">
        <f>V95</f>
        <v>4.79</v>
      </c>
      <c r="W98" s="3">
        <f>W95</f>
        <v>2.93</v>
      </c>
      <c r="X98" s="3">
        <f>X95</f>
        <v>3.99</v>
      </c>
      <c r="Y98" s="3">
        <f>Y95</f>
        <v>5.1</v>
      </c>
      <c r="Z98" s="3">
        <f>Z95</f>
        <v>3.1</v>
      </c>
      <c r="AA98" s="3">
        <f aca="true" t="shared" si="33" ref="AA98:AH98">AA95</f>
        <v>4.26</v>
      </c>
      <c r="AB98" s="3">
        <f t="shared" si="33"/>
        <v>5.64</v>
      </c>
      <c r="AC98" s="3">
        <f t="shared" si="33"/>
        <v>3.32</v>
      </c>
      <c r="AD98" s="3">
        <f t="shared" si="33"/>
        <v>5.58</v>
      </c>
      <c r="AE98" s="3">
        <f t="shared" si="33"/>
        <v>7.11</v>
      </c>
      <c r="AF98" s="3">
        <f t="shared" si="33"/>
        <v>4.44</v>
      </c>
      <c r="AG98" s="3">
        <f t="shared" si="33"/>
        <v>8.05</v>
      </c>
      <c r="AH98" s="3">
        <f t="shared" si="33"/>
        <v>8.86</v>
      </c>
      <c r="AI98" s="3">
        <f>AI95</f>
        <v>11.4</v>
      </c>
      <c r="AJ98" s="3">
        <f>AJ95</f>
        <v>10.9</v>
      </c>
      <c r="AK98" s="3">
        <f>AK95</f>
        <v>11.7</v>
      </c>
      <c r="AL98" s="3">
        <f>AL95</f>
        <v>17.3</v>
      </c>
      <c r="AM98" s="3">
        <f>AM95</f>
        <v>38</v>
      </c>
      <c r="AN98" s="3">
        <f>AN95</f>
        <v>48.2</v>
      </c>
      <c r="AO98" s="3">
        <f>AO95</f>
        <v>54.7</v>
      </c>
      <c r="AP98" s="3">
        <f>AP95</f>
        <v>141</v>
      </c>
      <c r="AQ98" s="3">
        <f>AQ95</f>
        <v>72.4</v>
      </c>
    </row>
    <row r="99" spans="2:43" ht="12.75">
      <c r="B99" t="s">
        <v>11</v>
      </c>
      <c r="C99" s="3">
        <f>C97/C98</f>
        <v>3.3653846153846154</v>
      </c>
      <c r="D99" s="3">
        <f>D97/D98</f>
        <v>4.8192771084337345</v>
      </c>
      <c r="E99" s="3">
        <f>E97/E98</f>
        <v>2.73224043715847</v>
      </c>
      <c r="F99" s="3">
        <f>F97/F98</f>
        <v>3.930131004366812</v>
      </c>
      <c r="G99" s="3">
        <f>G97/G98</f>
        <v>5.376344086021505</v>
      </c>
      <c r="H99" s="3">
        <f>H97/H98</f>
        <v>3.0456852791878175</v>
      </c>
      <c r="I99" s="3">
        <f>I97/I98</f>
        <v>4.797047970479705</v>
      </c>
      <c r="J99" s="3">
        <f>J97/J98</f>
        <v>6.432748538011696</v>
      </c>
      <c r="K99" s="3">
        <f>K97/K98</f>
        <v>3.6363636363636362</v>
      </c>
      <c r="L99" s="3">
        <f>L97/L98</f>
        <v>5.594405594405595</v>
      </c>
      <c r="M99" s="3">
        <f>M97/M98</f>
        <v>7.6923076923076925</v>
      </c>
      <c r="N99" s="3">
        <f>N97/N98</f>
        <v>4.347826086956522</v>
      </c>
      <c r="O99" s="3">
        <f>O97/O98</f>
        <v>6.875</v>
      </c>
      <c r="P99" s="3">
        <f>P97/P98</f>
        <v>9</v>
      </c>
      <c r="Q99" s="3">
        <f>Q97/Q98</f>
        <v>5.118110236220472</v>
      </c>
      <c r="R99" s="3">
        <f>R97/R98</f>
        <v>7.520891364902507</v>
      </c>
      <c r="S99" s="3">
        <f>S97/S98</f>
        <v>9.719222462203025</v>
      </c>
      <c r="T99" s="3">
        <f>T97/T98</f>
        <v>5.693950177935943</v>
      </c>
      <c r="U99" s="3">
        <f>U97/U98</f>
        <v>8.398950131233596</v>
      </c>
      <c r="V99" s="3">
        <f>V97/V98</f>
        <v>11.064718162839249</v>
      </c>
      <c r="W99" s="3">
        <f>W97/W98</f>
        <v>6.484641638225256</v>
      </c>
      <c r="X99" s="3">
        <f>X97/X98</f>
        <v>9.022556390977444</v>
      </c>
      <c r="Y99" s="3">
        <f>Y97/Y98</f>
        <v>11.568627450980394</v>
      </c>
      <c r="Z99" s="3">
        <f>Z97/Z98</f>
        <v>6.774193548387097</v>
      </c>
      <c r="AA99" s="3">
        <f>AA97/AA98</f>
        <v>9.389671361502348</v>
      </c>
      <c r="AB99" s="3">
        <f>AB97/AB98</f>
        <v>11.702127659574469</v>
      </c>
      <c r="AC99" s="3">
        <f>AC97/AC98</f>
        <v>6.927710843373494</v>
      </c>
      <c r="AD99" s="3">
        <f>AD97/AD98</f>
        <v>13.261648745519713</v>
      </c>
      <c r="AE99" s="3">
        <f>AE97/AE98</f>
        <v>17.299578059071727</v>
      </c>
      <c r="AF99" s="3">
        <f>AF97/AF98</f>
        <v>10.81081081081081</v>
      </c>
      <c r="AG99" s="3">
        <f>AG97/AG98</f>
        <v>16.149068322981364</v>
      </c>
      <c r="AH99" s="3">
        <f>AH97/AH98</f>
        <v>19.525959367945823</v>
      </c>
      <c r="AI99" s="3">
        <f>AI97/AI98</f>
        <v>19.210526315789473</v>
      </c>
      <c r="AJ99" s="3">
        <f>AJ97/AJ98</f>
        <v>23.6697247706422</v>
      </c>
      <c r="AK99" s="3">
        <f>AK97/AK98</f>
        <v>24.444444444444446</v>
      </c>
      <c r="AL99" s="3">
        <f>AL97/AL98</f>
        <v>26.011560693641616</v>
      </c>
      <c r="AM99" s="3">
        <f>AM97/AM98</f>
        <v>37.13157894736842</v>
      </c>
      <c r="AN99" s="3">
        <f>AN97/AN98</f>
        <v>42.98755186721991</v>
      </c>
      <c r="AO99" s="3">
        <f>AO97/AO98</f>
        <v>42.01096892138939</v>
      </c>
      <c r="AP99" s="3">
        <f>AP97/AP98</f>
        <v>68.822695035461</v>
      </c>
      <c r="AQ99" s="3">
        <f>AQ97/AQ98</f>
        <v>56.7817679558011</v>
      </c>
    </row>
    <row r="101" spans="2:43" ht="12.75">
      <c r="B101" t="s">
        <v>12</v>
      </c>
      <c r="C101" s="3">
        <f>LOG(C97/($C$91-$C$90))/LOG(2)</f>
        <v>-11.186556444921623</v>
      </c>
      <c r="D101" s="3">
        <f aca="true" t="shared" si="34" ref="D101:U101">LOG(D97/($C$91-$C$90))/LOG(2)</f>
        <v>-10.40894886625807</v>
      </c>
      <c r="E101" s="3">
        <f t="shared" si="34"/>
        <v>-11.671983272091865</v>
      </c>
      <c r="F101" s="3">
        <f t="shared" si="34"/>
        <v>-10.823986365536914</v>
      </c>
      <c r="G101" s="3">
        <f t="shared" si="34"/>
        <v>-10.087020771370707</v>
      </c>
      <c r="H101" s="3">
        <f t="shared" si="34"/>
        <v>-11.40894886625807</v>
      </c>
      <c r="I101" s="3">
        <f t="shared" si="34"/>
        <v>-10.293471648838134</v>
      </c>
      <c r="J101" s="3">
        <f t="shared" si="34"/>
        <v>-9.53447974834193</v>
      </c>
      <c r="K101" s="3">
        <f t="shared" si="34"/>
        <v>-10.993911366979226</v>
      </c>
      <c r="L101" s="3">
        <f t="shared" si="34"/>
        <v>-9.993911366979226</v>
      </c>
      <c r="M101" s="3">
        <f t="shared" si="34"/>
        <v>-9.239023864815758</v>
      </c>
      <c r="N101" s="3">
        <f t="shared" si="34"/>
        <v>-10.671983272091865</v>
      </c>
      <c r="O101" s="3">
        <f t="shared" si="34"/>
        <v>-9.53447974834193</v>
      </c>
      <c r="P101" s="3">
        <f t="shared" si="34"/>
        <v>-8.823986365536914</v>
      </c>
      <c r="Q101" s="3">
        <f t="shared" si="34"/>
        <v>-10.293471648838134</v>
      </c>
      <c r="R101" s="3">
        <f t="shared" si="34"/>
        <v>-9.239023864815758</v>
      </c>
      <c r="S101" s="3">
        <f t="shared" si="34"/>
        <v>-8.502058270649552</v>
      </c>
      <c r="T101" s="3">
        <f t="shared" si="34"/>
        <v>-9.993911366979226</v>
      </c>
      <c r="U101" s="3">
        <f t="shared" si="34"/>
        <v>-8.993911366979226</v>
      </c>
      <c r="V101" s="3">
        <f>LOG(V97/($C$91-$C$90))/LOG(2)</f>
        <v>-8.265990912416028</v>
      </c>
      <c r="W101" s="3">
        <f>LOG(W97/($C$91-$C$90))/LOG(2)</f>
        <v>-9.745983853535641</v>
      </c>
      <c r="X101" s="3">
        <f>LOG(X97/($C$91-$C$90))/LOG(2)</f>
        <v>-8.823986365536914</v>
      </c>
      <c r="Y101" s="3">
        <f>LOG(Y97/($C$91-$C$90))/LOG(2)</f>
        <v>-8.111268317617386</v>
      </c>
      <c r="Z101" s="3">
        <f>LOG(Z97/($C$91-$C$90))/LOG(2)</f>
        <v>-9.601593944200467</v>
      </c>
      <c r="AA101" s="3">
        <f aca="true" t="shared" si="35" ref="AA101:AH101">LOG(AA97/($C$91-$C$90))/LOG(2)</f>
        <v>-8.671983272091863</v>
      </c>
      <c r="AB101" s="3">
        <f t="shared" si="35"/>
        <v>-7.949517247620772</v>
      </c>
      <c r="AC101" s="3">
        <f t="shared" si="35"/>
        <v>-9.470349410922214</v>
      </c>
      <c r="AD101" s="3">
        <f t="shared" si="35"/>
        <v>-7.784458001350276</v>
      </c>
      <c r="AE101" s="3">
        <f t="shared" si="35"/>
        <v>-7.051396861639986</v>
      </c>
      <c r="AF101" s="3">
        <f t="shared" si="35"/>
        <v>-8.40894886625807</v>
      </c>
      <c r="AG101" s="3">
        <f t="shared" si="35"/>
        <v>-6.971543553950773</v>
      </c>
      <c r="AH101" s="3">
        <f t="shared" si="35"/>
        <v>-6.559283139342502</v>
      </c>
      <c r="AI101" s="3">
        <f>LOG(AI97/($C$91-$C$90))/LOG(2)</f>
        <v>-6.219124307378053</v>
      </c>
      <c r="AJ101" s="3">
        <f>LOG(AJ97/($C$91-$C$90))/LOG(2)</f>
        <v>-5.982684111555972</v>
      </c>
      <c r="AK101" s="3">
        <f>LOG(AK97/($C$91-$C$90))/LOG(2)</f>
        <v>-5.834040030200837</v>
      </c>
      <c r="AL101" s="3">
        <f>LOG(AL97/($C$91-$C$90))/LOG(2)</f>
        <v>-5.18013017576219</v>
      </c>
      <c r="AM101" s="3">
        <f>LOG(AM97/($C$91-$C$90))/LOG(2)</f>
        <v>-3.5314090943819623</v>
      </c>
      <c r="AN101" s="3">
        <f>LOG(AN97/($C$91-$C$90))/LOG(2)</f>
        <v>-2.9771030792926725</v>
      </c>
      <c r="AO101" s="3">
        <f>LOG(AO97/($C$91-$C$90))/LOG(2)</f>
        <v>-2.827748284333113</v>
      </c>
      <c r="AP101" s="3">
        <f>LOG(AP97/($C$91-$C$90))/LOG(2)</f>
        <v>-0.7495475318587164</v>
      </c>
      <c r="AQ101" s="3">
        <f>LOG(AQ97/($C$91-$C$90))/LOG(2)</f>
        <v>-1.9886377104152893</v>
      </c>
    </row>
    <row r="102" spans="2:43" ht="12.75">
      <c r="B102" t="s">
        <v>13</v>
      </c>
      <c r="C102" s="3">
        <f aca="true" t="shared" si="36" ref="C102:U102">20*LOG(C99)</f>
        <v>10.540694101029906</v>
      </c>
      <c r="D102" s="3">
        <f t="shared" si="36"/>
        <v>13.659637979037768</v>
      </c>
      <c r="E102" s="3">
        <f t="shared" si="36"/>
        <v>8.730378292111787</v>
      </c>
      <c r="F102" s="3">
        <f t="shared" si="36"/>
        <v>11.888140541988736</v>
      </c>
      <c r="G102" s="3">
        <f t="shared" si="36"/>
        <v>14.609741115641672</v>
      </c>
      <c r="H102" s="3">
        <f t="shared" si="36"/>
        <v>9.673700484441014</v>
      </c>
      <c r="I102" s="3">
        <f t="shared" si="36"/>
        <v>13.61948122864862</v>
      </c>
      <c r="J102" s="3">
        <f t="shared" si="36"/>
        <v>16.167931495321422</v>
      </c>
      <c r="K102" s="3">
        <f t="shared" si="36"/>
        <v>11.213346123394746</v>
      </c>
      <c r="L102" s="3">
        <f t="shared" si="36"/>
        <v>14.955078990537636</v>
      </c>
      <c r="M102" s="3">
        <f t="shared" si="36"/>
        <v>17.721132953863265</v>
      </c>
      <c r="N102" s="3">
        <f t="shared" si="36"/>
        <v>12.765443279648142</v>
      </c>
      <c r="O102" s="3">
        <f t="shared" si="36"/>
        <v>16.745454050046003</v>
      </c>
      <c r="P102" s="3">
        <f t="shared" si="36"/>
        <v>19.084850188786497</v>
      </c>
      <c r="Q102" s="3">
        <f t="shared" si="36"/>
        <v>14.182192713737972</v>
      </c>
      <c r="R102" s="3">
        <f t="shared" si="36"/>
        <v>17.525386311613364</v>
      </c>
      <c r="S102" s="3">
        <f t="shared" si="36"/>
        <v>19.752630455147813</v>
      </c>
      <c r="T102" s="3">
        <f t="shared" si="36"/>
        <v>15.108273255016897</v>
      </c>
      <c r="U102" s="3">
        <f t="shared" si="36"/>
        <v>18.484500052885732</v>
      </c>
      <c r="V102" s="3">
        <f>20*LOG(V99)</f>
        <v>20.87880712372452</v>
      </c>
      <c r="W102" s="3">
        <f>20*LOG(W99)</f>
        <v>16.23771961197439</v>
      </c>
      <c r="X102" s="3">
        <f>20*LOG(X99)</f>
        <v>19.106592101610783</v>
      </c>
      <c r="Y102" s="3">
        <f>20*LOG(Y99)</f>
        <v>21.26563671088416</v>
      </c>
      <c r="Z102" s="3">
        <f>20*LOG(Z99)</f>
        <v>16.617152017992932</v>
      </c>
      <c r="AA102" s="3">
        <f aca="true" t="shared" si="37" ref="AA102:AH102">20*LOG(AA99)</f>
        <v>19.45300784450487</v>
      </c>
      <c r="AB102" s="3">
        <f t="shared" si="37"/>
        <v>21.365296631170526</v>
      </c>
      <c r="AC102" s="3">
        <f t="shared" si="37"/>
        <v>16.811795046271133</v>
      </c>
      <c r="AD102" s="3">
        <f t="shared" si="37"/>
        <v>22.451950415867948</v>
      </c>
      <c r="AE102" s="3">
        <f t="shared" si="37"/>
        <v>24.760710214192628</v>
      </c>
      <c r="AF102" s="3">
        <f t="shared" si="37"/>
        <v>20.677165345219347</v>
      </c>
      <c r="AG102" s="3">
        <f t="shared" si="37"/>
        <v>24.162949438779364</v>
      </c>
      <c r="AH102" s="3">
        <f t="shared" si="37"/>
        <v>25.812247624834896</v>
      </c>
      <c r="AI102" s="3">
        <f>20*LOG(AI99)</f>
        <v>25.670785270072916</v>
      </c>
      <c r="AJ102" s="3">
        <f>20*LOG(AJ99)</f>
        <v>27.48386416045213</v>
      </c>
      <c r="AK102" s="3">
        <f>20*LOG(AK99)</f>
        <v>27.76360342765763</v>
      </c>
      <c r="AL102" s="3">
        <f>20*LOG(AL99)</f>
        <v>28.303328212930964</v>
      </c>
      <c r="AM102" s="3">
        <f>20*LOG(AM99)</f>
        <v>31.394868342750755</v>
      </c>
      <c r="AN102" s="3">
        <f>20*LOG(AN99)</f>
        <v>32.66685425668692</v>
      </c>
      <c r="AO102" s="3">
        <f>20*LOG(AO99)</f>
        <v>32.46725396037671</v>
      </c>
      <c r="AP102" s="3">
        <f>20*LOG(AP99)</f>
        <v>36.75463350406274</v>
      </c>
      <c r="AQ102" s="3">
        <f>20*LOG(AQ99)</f>
        <v>35.08417821166405</v>
      </c>
    </row>
    <row r="104" ht="12.75">
      <c r="A104" s="14" t="s">
        <v>37</v>
      </c>
    </row>
    <row r="105" spans="2:26" ht="12.75">
      <c r="B105" t="s">
        <v>9</v>
      </c>
      <c r="C105" s="4">
        <v>246</v>
      </c>
      <c r="D105" s="4">
        <v>93</v>
      </c>
      <c r="E105" s="4">
        <v>111</v>
      </c>
      <c r="F105" s="4">
        <v>137</v>
      </c>
      <c r="G105" s="4">
        <v>186</v>
      </c>
      <c r="H105" s="4">
        <v>210</v>
      </c>
      <c r="I105" s="4">
        <v>247</v>
      </c>
      <c r="J105" s="4">
        <v>264</v>
      </c>
      <c r="K105" s="4">
        <v>264</v>
      </c>
      <c r="L105" s="6">
        <v>198</v>
      </c>
      <c r="M105" s="6">
        <v>327</v>
      </c>
      <c r="N105" s="6">
        <v>415</v>
      </c>
      <c r="O105" s="6">
        <v>1372</v>
      </c>
      <c r="P105" s="6">
        <v>1931</v>
      </c>
      <c r="Q105" s="6">
        <v>840</v>
      </c>
      <c r="R105" s="6">
        <v>616</v>
      </c>
      <c r="S105" s="10">
        <v>5164</v>
      </c>
      <c r="T105" s="10">
        <v>3090</v>
      </c>
      <c r="U105" s="10">
        <v>7822</v>
      </c>
      <c r="V105" s="10">
        <v>9130</v>
      </c>
      <c r="W105" s="8"/>
      <c r="X105" s="8"/>
      <c r="Y105" s="8"/>
      <c r="Z105" s="8"/>
    </row>
    <row r="106" spans="2:26" ht="12.75">
      <c r="B106" t="s">
        <v>10</v>
      </c>
      <c r="C106" s="5">
        <v>47.3</v>
      </c>
      <c r="D106" s="5">
        <v>32.6</v>
      </c>
      <c r="E106" s="5">
        <v>34.9</v>
      </c>
      <c r="F106" s="5">
        <v>37.9</v>
      </c>
      <c r="G106" s="5">
        <v>43.1</v>
      </c>
      <c r="H106" s="5">
        <v>45</v>
      </c>
      <c r="I106" s="5">
        <v>47.8</v>
      </c>
      <c r="J106" s="5">
        <v>49.5</v>
      </c>
      <c r="K106" s="5">
        <v>49</v>
      </c>
      <c r="L106" s="7">
        <v>43.7</v>
      </c>
      <c r="M106" s="7">
        <v>53.4</v>
      </c>
      <c r="N106" s="7">
        <v>59</v>
      </c>
      <c r="O106" s="7">
        <v>103</v>
      </c>
      <c r="P106" s="7">
        <v>124</v>
      </c>
      <c r="Q106" s="7">
        <v>81.4</v>
      </c>
      <c r="R106" s="7">
        <v>71.4</v>
      </c>
      <c r="S106" s="11">
        <v>205</v>
      </c>
      <c r="T106" s="11">
        <v>169</v>
      </c>
      <c r="U106" s="11">
        <v>249</v>
      </c>
      <c r="V106" s="11">
        <v>267</v>
      </c>
      <c r="W106" s="9"/>
      <c r="X106" s="8"/>
      <c r="Y106" s="8"/>
      <c r="Z106" s="8"/>
    </row>
    <row r="108" spans="2:27" ht="12.75">
      <c r="B108" t="s">
        <v>0</v>
      </c>
      <c r="C108" s="2">
        <f>C105-$D$90</f>
        <v>246</v>
      </c>
      <c r="D108" s="2">
        <f aca="true" t="shared" si="38" ref="D108:N108">D105-$D$90</f>
        <v>93</v>
      </c>
      <c r="E108" s="2">
        <f t="shared" si="38"/>
        <v>111</v>
      </c>
      <c r="F108" s="2">
        <f t="shared" si="38"/>
        <v>137</v>
      </c>
      <c r="G108" s="2">
        <f t="shared" si="38"/>
        <v>186</v>
      </c>
      <c r="H108" s="2">
        <f t="shared" si="38"/>
        <v>210</v>
      </c>
      <c r="I108" s="2">
        <f t="shared" si="38"/>
        <v>247</v>
      </c>
      <c r="J108" s="2">
        <f t="shared" si="38"/>
        <v>264</v>
      </c>
      <c r="K108" s="2">
        <f t="shared" si="38"/>
        <v>264</v>
      </c>
      <c r="L108" s="2">
        <f t="shared" si="38"/>
        <v>198</v>
      </c>
      <c r="M108" s="2">
        <f aca="true" t="shared" si="39" ref="M108:V108">M105-$D$90</f>
        <v>327</v>
      </c>
      <c r="N108" s="2">
        <f t="shared" si="39"/>
        <v>415</v>
      </c>
      <c r="O108" s="2">
        <f t="shared" si="39"/>
        <v>1372</v>
      </c>
      <c r="P108" s="2">
        <f t="shared" si="39"/>
        <v>1931</v>
      </c>
      <c r="Q108" s="2">
        <f t="shared" si="39"/>
        <v>840</v>
      </c>
      <c r="R108" s="2">
        <f t="shared" si="39"/>
        <v>616</v>
      </c>
      <c r="S108" s="2">
        <f t="shared" si="39"/>
        <v>5164</v>
      </c>
      <c r="T108" s="2">
        <f t="shared" si="39"/>
        <v>3090</v>
      </c>
      <c r="U108" s="2">
        <f t="shared" si="39"/>
        <v>7822</v>
      </c>
      <c r="V108" s="2">
        <f t="shared" si="39"/>
        <v>9130</v>
      </c>
      <c r="W108" s="2"/>
      <c r="X108" s="2"/>
      <c r="Y108" s="2"/>
      <c r="Z108" s="2"/>
      <c r="AA108" s="2"/>
    </row>
    <row r="109" spans="2:27" ht="12.75">
      <c r="B109" t="s">
        <v>1</v>
      </c>
      <c r="C109" s="3">
        <f aca="true" t="shared" si="40" ref="C109:N109">C106</f>
        <v>47.3</v>
      </c>
      <c r="D109" s="3">
        <f t="shared" si="40"/>
        <v>32.6</v>
      </c>
      <c r="E109" s="3">
        <f t="shared" si="40"/>
        <v>34.9</v>
      </c>
      <c r="F109" s="3">
        <f t="shared" si="40"/>
        <v>37.9</v>
      </c>
      <c r="G109" s="3">
        <f t="shared" si="40"/>
        <v>43.1</v>
      </c>
      <c r="H109" s="3">
        <f t="shared" si="40"/>
        <v>45</v>
      </c>
      <c r="I109" s="3">
        <f t="shared" si="40"/>
        <v>47.8</v>
      </c>
      <c r="J109" s="3">
        <f t="shared" si="40"/>
        <v>49.5</v>
      </c>
      <c r="K109" s="3">
        <f t="shared" si="40"/>
        <v>49</v>
      </c>
      <c r="L109" s="3">
        <f t="shared" si="40"/>
        <v>43.7</v>
      </c>
      <c r="M109" s="3">
        <f aca="true" t="shared" si="41" ref="M109:V109">M106</f>
        <v>53.4</v>
      </c>
      <c r="N109" s="3">
        <f t="shared" si="41"/>
        <v>59</v>
      </c>
      <c r="O109" s="3">
        <f t="shared" si="41"/>
        <v>103</v>
      </c>
      <c r="P109" s="3">
        <f t="shared" si="41"/>
        <v>124</v>
      </c>
      <c r="Q109" s="3">
        <f t="shared" si="41"/>
        <v>81.4</v>
      </c>
      <c r="R109" s="3">
        <f t="shared" si="41"/>
        <v>71.4</v>
      </c>
      <c r="S109" s="3">
        <f t="shared" si="41"/>
        <v>205</v>
      </c>
      <c r="T109" s="3">
        <f t="shared" si="41"/>
        <v>169</v>
      </c>
      <c r="U109" s="3">
        <f t="shared" si="41"/>
        <v>249</v>
      </c>
      <c r="V109" s="3">
        <f t="shared" si="41"/>
        <v>267</v>
      </c>
      <c r="W109" s="3"/>
      <c r="X109" s="3"/>
      <c r="Y109" s="3"/>
      <c r="Z109" s="3"/>
      <c r="AA109" s="3"/>
    </row>
    <row r="110" spans="2:27" ht="12.75">
      <c r="B110" t="s">
        <v>11</v>
      </c>
      <c r="C110" s="3">
        <f>C108/C109</f>
        <v>5.200845665961945</v>
      </c>
      <c r="D110" s="3">
        <f>D108/D109</f>
        <v>2.852760736196319</v>
      </c>
      <c r="E110" s="3">
        <f>E108/E109</f>
        <v>3.1805157593123212</v>
      </c>
      <c r="F110" s="3">
        <f>F108/F109</f>
        <v>3.6147757255936677</v>
      </c>
      <c r="G110" s="3">
        <f>G108/G109</f>
        <v>4.315545243619489</v>
      </c>
      <c r="H110" s="3">
        <f>H108/H109</f>
        <v>4.666666666666667</v>
      </c>
      <c r="I110" s="3">
        <f>I108/I109</f>
        <v>5.167364016736402</v>
      </c>
      <c r="J110" s="3">
        <f>J108/J109</f>
        <v>5.333333333333333</v>
      </c>
      <c r="K110" s="3">
        <f>K108/K109</f>
        <v>5.387755102040816</v>
      </c>
      <c r="L110" s="3">
        <f>L108/L109</f>
        <v>4.530892448512586</v>
      </c>
      <c r="M110" s="3">
        <f>M108/M109</f>
        <v>6.123595505617978</v>
      </c>
      <c r="N110" s="3">
        <f>N108/N109</f>
        <v>7.033898305084746</v>
      </c>
      <c r="O110" s="3">
        <f>O108/O109</f>
        <v>13.320388349514563</v>
      </c>
      <c r="P110" s="3">
        <f>P108/P109</f>
        <v>15.57258064516129</v>
      </c>
      <c r="Q110" s="3">
        <f>Q108/Q109</f>
        <v>10.319410319410318</v>
      </c>
      <c r="R110" s="3">
        <f>R108/R109</f>
        <v>8.627450980392156</v>
      </c>
      <c r="S110" s="3">
        <f>S108/S109</f>
        <v>25.190243902439025</v>
      </c>
      <c r="T110" s="3">
        <f>T108/T109</f>
        <v>18.284023668639055</v>
      </c>
      <c r="U110" s="3">
        <f>U108/U109</f>
        <v>31.413654618473895</v>
      </c>
      <c r="V110" s="3">
        <f>V108/V109</f>
        <v>34.19475655430712</v>
      </c>
      <c r="W110" s="3"/>
      <c r="X110" s="3"/>
      <c r="Y110" s="3"/>
      <c r="Z110" s="3"/>
      <c r="AA110" s="3"/>
    </row>
    <row r="112" spans="2:27" ht="12.75">
      <c r="B112" t="s">
        <v>12</v>
      </c>
      <c r="C112" s="3">
        <f>LOG(C108/($D$91-$D$90))/LOG(2)</f>
        <v>-6.0573974368561805</v>
      </c>
      <c r="D112" s="3">
        <f aca="true" t="shared" si="42" ref="D112:N112">LOG(D108/($D$91-$D$90))/LOG(2)</f>
        <v>-7.4607531310873885</v>
      </c>
      <c r="E112" s="3">
        <f t="shared" si="42"/>
        <v>-7.205496075845314</v>
      </c>
      <c r="F112" s="3">
        <f t="shared" si="42"/>
        <v>-6.901879859234893</v>
      </c>
      <c r="G112" s="3">
        <f t="shared" si="42"/>
        <v>-6.4607531310873885</v>
      </c>
      <c r="H112" s="3">
        <f t="shared" si="42"/>
        <v>-6.285666424529297</v>
      </c>
      <c r="I112" s="3">
        <f t="shared" si="42"/>
        <v>-6.051544710610742</v>
      </c>
      <c r="J112" s="3">
        <f t="shared" si="42"/>
        <v>-5.955517822836966</v>
      </c>
      <c r="K112" s="3">
        <f t="shared" si="42"/>
        <v>-5.955517822836966</v>
      </c>
      <c r="L112" s="3">
        <f t="shared" si="42"/>
        <v>-6.37055532211581</v>
      </c>
      <c r="M112" s="3">
        <f aca="true" t="shared" si="43" ref="M112:V112">LOG(M108/($D$91-$D$90))/LOG(2)</f>
        <v>-5.646765116697337</v>
      </c>
      <c r="N112" s="3">
        <f t="shared" si="43"/>
        <v>-5.302944415961133</v>
      </c>
      <c r="O112" s="3">
        <f t="shared" si="43"/>
        <v>-3.577847176022608</v>
      </c>
      <c r="P112" s="3">
        <f t="shared" si="43"/>
        <v>-3.0847794932447696</v>
      </c>
      <c r="Q112" s="3">
        <f t="shared" si="43"/>
        <v>-4.285666424529298</v>
      </c>
      <c r="R112" s="3">
        <f t="shared" si="43"/>
        <v>-4.733125401500518</v>
      </c>
      <c r="S112" s="3">
        <f t="shared" si="43"/>
        <v>-1.665638656888229</v>
      </c>
      <c r="T112" s="3">
        <f t="shared" si="43"/>
        <v>-2.406520819403683</v>
      </c>
      <c r="U112" s="3">
        <f t="shared" si="43"/>
        <v>-1.0665901214624747</v>
      </c>
      <c r="V112" s="3">
        <f t="shared" si="43"/>
        <v>-0.8435127973238357</v>
      </c>
      <c r="W112" s="3"/>
      <c r="X112" s="3"/>
      <c r="Y112" s="3"/>
      <c r="Z112" s="3"/>
      <c r="AA112" s="3"/>
    </row>
    <row r="113" spans="2:27" ht="12.75">
      <c r="B113" t="s">
        <v>13</v>
      </c>
      <c r="C113" s="3">
        <f aca="true" t="shared" si="44" ref="C113:N113">20*LOG(C110)</f>
        <v>14.321479327311353</v>
      </c>
      <c r="D113" s="3">
        <f t="shared" si="44"/>
        <v>9.105306969719923</v>
      </c>
      <c r="E113" s="3">
        <f t="shared" si="44"/>
        <v>10.049951036549551</v>
      </c>
      <c r="F113" s="3">
        <f t="shared" si="44"/>
        <v>11.161627143766689</v>
      </c>
      <c r="G113" s="3">
        <f t="shared" si="44"/>
        <v>12.700713481143692</v>
      </c>
      <c r="H113" s="3">
        <f t="shared" si="44"/>
        <v>13.380135619171512</v>
      </c>
      <c r="I113" s="3">
        <f t="shared" si="44"/>
        <v>14.265381132950935</v>
      </c>
      <c r="J113" s="3">
        <f t="shared" si="44"/>
        <v>14.539974558725246</v>
      </c>
      <c r="K113" s="3">
        <f t="shared" si="44"/>
        <v>14.628156936826349</v>
      </c>
      <c r="L113" s="3">
        <f t="shared" si="44"/>
        <v>13.123675065822184</v>
      </c>
      <c r="M113" s="3">
        <f aca="true" t="shared" si="45" ref="M113:V113">20*LOG(M110)</f>
        <v>15.740129912634593</v>
      </c>
      <c r="N113" s="3">
        <f t="shared" si="45"/>
        <v>16.94392170139897</v>
      </c>
      <c r="O113" s="3">
        <f t="shared" si="45"/>
        <v>22.49033773331121</v>
      </c>
      <c r="P113" s="3">
        <f t="shared" si="45"/>
        <v>23.84721177234319</v>
      </c>
      <c r="Q113" s="3">
        <f t="shared" si="45"/>
        <v>20.27309762345361</v>
      </c>
      <c r="R113" s="3">
        <f t="shared" si="45"/>
        <v>18.71765000776502</v>
      </c>
      <c r="S113" s="3">
        <f t="shared" si="45"/>
        <v>28.02464745077257</v>
      </c>
      <c r="T113" s="3">
        <f t="shared" si="45"/>
        <v>25.241435496223225</v>
      </c>
      <c r="U113" s="3">
        <f t="shared" si="45"/>
        <v>29.94236929040751</v>
      </c>
      <c r="V113" s="3">
        <f t="shared" si="45"/>
        <v>30.679190323394472</v>
      </c>
      <c r="W113" s="3"/>
      <c r="X113" s="3"/>
      <c r="Y113" s="3"/>
      <c r="Z113" s="3"/>
      <c r="AA113" s="3"/>
    </row>
    <row r="115" s="12" customFormat="1" ht="3.75" customHeight="1"/>
    <row r="117" ht="18.75">
      <c r="A117" s="13" t="s">
        <v>24</v>
      </c>
    </row>
    <row r="118" spans="3:5" ht="12.75">
      <c r="C118" t="s">
        <v>27</v>
      </c>
      <c r="D118" t="s">
        <v>28</v>
      </c>
      <c r="E118" t="s">
        <v>26</v>
      </c>
    </row>
    <row r="119" spans="2:8" ht="12.75">
      <c r="B119" s="1" t="s">
        <v>4</v>
      </c>
      <c r="C119" s="2">
        <v>4368</v>
      </c>
      <c r="D119" s="2">
        <v>2912</v>
      </c>
      <c r="E119" s="28">
        <f>C119*D119/1000000</f>
        <v>12.719616</v>
      </c>
      <c r="F119" s="3">
        <f>(E119/$E$119)^0.5</f>
        <v>1</v>
      </c>
      <c r="G119" s="5">
        <f>20*LOG(F119)</f>
        <v>0</v>
      </c>
      <c r="H119" s="8" t="s">
        <v>23</v>
      </c>
    </row>
    <row r="120" spans="2:8" ht="12.75">
      <c r="B120" s="1" t="s">
        <v>3</v>
      </c>
      <c r="C120" s="2">
        <v>5616</v>
      </c>
      <c r="D120" s="2">
        <v>3744</v>
      </c>
      <c r="E120" s="28">
        <f>C120*D120/1000000</f>
        <v>21.026304</v>
      </c>
      <c r="F120" s="3">
        <f>(E120/$E$119)^0.5</f>
        <v>1.2857142857142856</v>
      </c>
      <c r="G120" s="5">
        <f>20*LOG(F120)</f>
        <v>2.1828893885013603</v>
      </c>
      <c r="H120" s="8" t="s">
        <v>23</v>
      </c>
    </row>
    <row r="121" spans="2:8" ht="12.75">
      <c r="B121" s="1" t="s">
        <v>22</v>
      </c>
      <c r="C121" s="2">
        <v>5184</v>
      </c>
      <c r="D121" s="2">
        <v>3456</v>
      </c>
      <c r="E121" s="28">
        <f>C121*D121/1000000</f>
        <v>17.915904</v>
      </c>
      <c r="F121" s="3">
        <f>(E121/$E$119)^0.5</f>
        <v>1.1868131868131868</v>
      </c>
      <c r="G121" s="5">
        <f>20*LOG(F121)</f>
        <v>1.487647263317122</v>
      </c>
      <c r="H121" s="8" t="s">
        <v>23</v>
      </c>
    </row>
    <row r="122" spans="2:8" ht="12.75">
      <c r="B122" s="1" t="s">
        <v>34</v>
      </c>
      <c r="C122" s="2">
        <v>4992</v>
      </c>
      <c r="D122" s="2">
        <v>3284</v>
      </c>
      <c r="E122" s="28">
        <f>C122*D122/1000000</f>
        <v>16.393728</v>
      </c>
      <c r="F122" s="3">
        <f>(E122/$E$119)^0.5</f>
        <v>1.1352770600781632</v>
      </c>
      <c r="G122" s="5">
        <f>20*LOG(F122)</f>
        <v>1.1020372478409033</v>
      </c>
      <c r="H122" s="8" t="s">
        <v>23</v>
      </c>
    </row>
    <row r="124" spans="1:29" ht="12.75">
      <c r="A124" s="14" t="s">
        <v>15</v>
      </c>
      <c r="C124" s="3">
        <f>C14</f>
        <v>-5.441729616903838</v>
      </c>
      <c r="D124" s="3">
        <f aca="true" t="shared" si="46" ref="D124:U124">D14</f>
        <v>-4.424242190174997</v>
      </c>
      <c r="E124" s="3">
        <f t="shared" si="46"/>
        <v>-4.928916901938517</v>
      </c>
      <c r="F124" s="3">
        <f t="shared" si="46"/>
        <v>-5.776913808493468</v>
      </c>
      <c r="G124" s="3">
        <f t="shared" si="46"/>
        <v>-4.776913808493467</v>
      </c>
      <c r="H124" s="3">
        <f t="shared" si="46"/>
        <v>-5.323548190555524</v>
      </c>
      <c r="I124" s="3">
        <f t="shared" si="46"/>
        <v>-6.7118187802715825</v>
      </c>
      <c r="J124" s="3">
        <f t="shared" si="46"/>
        <v>-5.690757164743753</v>
      </c>
      <c r="K124" s="3">
        <f t="shared" si="46"/>
        <v>-6.155425431747197</v>
      </c>
      <c r="L124" s="3">
        <f t="shared" si="46"/>
        <v>-7.799281621521922</v>
      </c>
      <c r="M124" s="3">
        <f t="shared" si="46"/>
        <v>-6.799281621521922</v>
      </c>
      <c r="N124" s="3">
        <f t="shared" si="46"/>
        <v>-7.339850002884624</v>
      </c>
      <c r="O124" s="3">
        <f t="shared" si="46"/>
        <v>-8.214319120800765</v>
      </c>
      <c r="P124" s="3">
        <f t="shared" si="46"/>
        <v>-7.09884190338083</v>
      </c>
      <c r="Q124" s="3">
        <f t="shared" si="46"/>
        <v>-7.629356620079609</v>
      </c>
      <c r="R124" s="3">
        <f t="shared" si="46"/>
        <v>-8.991926699464319</v>
      </c>
      <c r="S124" s="3">
        <f t="shared" si="46"/>
        <v>-7.892391025913404</v>
      </c>
      <c r="T124" s="3">
        <f t="shared" si="46"/>
        <v>-8.47735352663456</v>
      </c>
      <c r="U124" s="3">
        <f t="shared" si="46"/>
        <v>-3.9855004303048847</v>
      </c>
      <c r="V124" s="3">
        <f>V14</f>
        <v>-2.972733134231007</v>
      </c>
      <c r="W124" s="3">
        <f>W14</f>
        <v>-3.424242190174997</v>
      </c>
      <c r="X124" s="3">
        <f aca="true" t="shared" si="47" ref="X124:AC124">X14</f>
        <v>-3.424242190174997</v>
      </c>
      <c r="Y124" s="3">
        <f t="shared" si="47"/>
        <v>-2.4026768403400633</v>
      </c>
      <c r="Z124" s="3">
        <f t="shared" si="47"/>
        <v>-2.9074979183036116</v>
      </c>
      <c r="AA124" s="3">
        <f t="shared" si="47"/>
        <v>-1.445032239576681</v>
      </c>
      <c r="AB124" s="3">
        <f t="shared" si="47"/>
        <v>-0.4231562322457475</v>
      </c>
      <c r="AC124" s="3">
        <f t="shared" si="47"/>
        <v>-0.18687382838325198</v>
      </c>
    </row>
    <row r="125" spans="1:29" ht="12.75">
      <c r="A125" s="14"/>
      <c r="C125" s="3">
        <f>C15</f>
        <v>28.477107459177642</v>
      </c>
      <c r="D125" s="3">
        <f aca="true" t="shared" si="48" ref="D125:AC125">D15</f>
        <v>30.960204602086748</v>
      </c>
      <c r="E125" s="3">
        <f t="shared" si="48"/>
        <v>29.00275530068138</v>
      </c>
      <c r="F125" s="3">
        <f t="shared" si="48"/>
        <v>27.31510650601273</v>
      </c>
      <c r="G125" s="3">
        <f t="shared" si="48"/>
        <v>30.59224255878612</v>
      </c>
      <c r="H125" s="3">
        <f t="shared" si="48"/>
        <v>28.358221792053154</v>
      </c>
      <c r="I125" s="3">
        <f t="shared" si="48"/>
        <v>23.395021620493246</v>
      </c>
      <c r="J125" s="3">
        <f t="shared" si="48"/>
        <v>27.41003520650196</v>
      </c>
      <c r="K125" s="3">
        <f t="shared" si="48"/>
        <v>25.09850416835885</v>
      </c>
      <c r="L125" s="3">
        <f t="shared" si="48"/>
        <v>17.762992743980142</v>
      </c>
      <c r="M125" s="3">
        <f t="shared" si="48"/>
        <v>22.64475950699599</v>
      </c>
      <c r="N125" s="3">
        <f t="shared" si="48"/>
        <v>19.13632814447788</v>
      </c>
      <c r="O125" s="3">
        <f t="shared" si="48"/>
        <v>14.501456138004478</v>
      </c>
      <c r="P125" s="3">
        <f t="shared" si="48"/>
        <v>19.544455703008598</v>
      </c>
      <c r="Q125" s="3">
        <f t="shared" si="48"/>
        <v>18.217604628363905</v>
      </c>
      <c r="R125" s="3">
        <f t="shared" si="48"/>
        <v>10.172766123314547</v>
      </c>
      <c r="S125" s="3">
        <f t="shared" si="48"/>
        <v>16.75269530902153</v>
      </c>
      <c r="T125" s="3">
        <f t="shared" si="48"/>
        <v>12.041199826559248</v>
      </c>
      <c r="U125" s="3">
        <f t="shared" si="48"/>
        <v>32.926376116548866</v>
      </c>
      <c r="V125" s="3">
        <f t="shared" si="48"/>
        <v>33.05468958148923</v>
      </c>
      <c r="W125" s="3">
        <f t="shared" si="48"/>
        <v>34.21811131417905</v>
      </c>
      <c r="X125" s="3">
        <f t="shared" si="48"/>
        <v>34.21811131417905</v>
      </c>
      <c r="Y125" s="3">
        <f t="shared" si="48"/>
        <v>34.031101963410244</v>
      </c>
      <c r="Z125" s="3">
        <f t="shared" si="48"/>
        <v>31.87816478616833</v>
      </c>
      <c r="AA125" s="3">
        <f t="shared" si="48"/>
        <v>37.884463508063455</v>
      </c>
      <c r="AB125" s="3">
        <f t="shared" si="48"/>
        <v>37.51103429161851</v>
      </c>
      <c r="AC125" s="3">
        <f t="shared" si="48"/>
        <v>37.183903425271</v>
      </c>
    </row>
    <row r="126" spans="1:29" ht="12.75">
      <c r="A126" s="14" t="s">
        <v>16</v>
      </c>
      <c r="C126" s="3">
        <f>C25</f>
        <v>-3.822406437831334</v>
      </c>
      <c r="D126" s="3">
        <f aca="true" t="shared" si="49" ref="D126:N126">D25</f>
        <v>-2.825271771525723</v>
      </c>
      <c r="E126" s="3">
        <f t="shared" si="49"/>
        <v>-3.356742865482522</v>
      </c>
      <c r="F126" s="3">
        <f t="shared" si="49"/>
        <v>-4.600014016494886</v>
      </c>
      <c r="G126" s="3">
        <f t="shared" si="49"/>
        <v>-3.6049295069090026</v>
      </c>
      <c r="H126" s="3">
        <f t="shared" si="49"/>
        <v>-4.184976517216042</v>
      </c>
      <c r="I126" s="3">
        <f t="shared" si="49"/>
        <v>-5.609861802451234</v>
      </c>
      <c r="J126" s="3">
        <f t="shared" si="49"/>
        <v>-4.660135008932457</v>
      </c>
      <c r="K126" s="3">
        <f t="shared" si="49"/>
        <v>-5.170329741251641</v>
      </c>
      <c r="L126" s="3">
        <f t="shared" si="49"/>
        <v>-6.40736893855249</v>
      </c>
      <c r="M126" s="3">
        <f t="shared" si="49"/>
        <v>-5.424646929984326</v>
      </c>
      <c r="N126" s="3">
        <f t="shared" si="49"/>
        <v>-5.941705366203679</v>
      </c>
      <c r="O126" s="3">
        <f aca="true" t="shared" si="50" ref="O126:Z126">O25</f>
        <v>-6.992331439273646</v>
      </c>
      <c r="P126" s="3">
        <f t="shared" si="50"/>
        <v>-6.0447988591677815</v>
      </c>
      <c r="Q126" s="3">
        <f t="shared" si="50"/>
        <v>-6.629761359888938</v>
      </c>
      <c r="R126" s="3">
        <f t="shared" si="50"/>
        <v>-7.712223520080911</v>
      </c>
      <c r="S126" s="3">
        <f t="shared" si="50"/>
        <v>-6.755292241972797</v>
      </c>
      <c r="T126" s="3">
        <f t="shared" si="50"/>
        <v>-7.340254742693953</v>
      </c>
      <c r="U126" s="3">
        <f t="shared" si="50"/>
        <v>-1.2007033902951596</v>
      </c>
      <c r="V126" s="3">
        <f t="shared" si="50"/>
        <v>-0.2081640147605155</v>
      </c>
      <c r="W126" s="3">
        <f t="shared" si="50"/>
        <v>-0.7403419005068257</v>
      </c>
      <c r="X126" s="3">
        <f t="shared" si="50"/>
        <v>-2.2016338611696504</v>
      </c>
      <c r="Y126" s="3">
        <f t="shared" si="50"/>
        <v>-1.227933717827705</v>
      </c>
      <c r="Z126" s="3">
        <f t="shared" si="50"/>
        <v>-1.7635127487777653</v>
      </c>
      <c r="AA126" s="3"/>
      <c r="AB126" s="3"/>
      <c r="AC126" s="3"/>
    </row>
    <row r="127" spans="1:26" ht="12.75">
      <c r="A127" s="14"/>
      <c r="C127" s="3">
        <f>C26</f>
        <v>24.05486907654243</v>
      </c>
      <c r="D127" s="3">
        <f aca="true" t="shared" si="51" ref="D127:Z127">D26</f>
        <v>27.104300212105773</v>
      </c>
      <c r="E127" s="3">
        <f t="shared" si="51"/>
        <v>25.582563084323027</v>
      </c>
      <c r="F127" s="3">
        <f t="shared" si="51"/>
        <v>21.690639288634518</v>
      </c>
      <c r="G127" s="3">
        <f t="shared" si="51"/>
        <v>24.72837397951671</v>
      </c>
      <c r="H127" s="3">
        <f t="shared" si="51"/>
        <v>22.860739174021923</v>
      </c>
      <c r="I127" s="3">
        <f t="shared" si="51"/>
        <v>18.22999649609088</v>
      </c>
      <c r="J127" s="3">
        <f t="shared" si="51"/>
        <v>21.257185639612636</v>
      </c>
      <c r="K127" s="3">
        <f t="shared" si="51"/>
        <v>19.57203710597539</v>
      </c>
      <c r="L127" s="3">
        <f t="shared" si="51"/>
        <v>15.045209532746505</v>
      </c>
      <c r="M127" s="3">
        <f t="shared" si="51"/>
        <v>18.90976937897634</v>
      </c>
      <c r="N127" s="3">
        <f t="shared" si="51"/>
        <v>17.034756696181525</v>
      </c>
      <c r="O127" s="3">
        <f t="shared" si="51"/>
        <v>12.3313872531415</v>
      </c>
      <c r="P127" s="3">
        <f t="shared" si="51"/>
        <v>16.31879622546087</v>
      </c>
      <c r="Q127" s="3">
        <f t="shared" si="51"/>
        <v>13.89536179816499</v>
      </c>
      <c r="R127" s="3">
        <f t="shared" si="51"/>
        <v>9.691874524090899</v>
      </c>
      <c r="S127" s="3">
        <f t="shared" si="51"/>
        <v>13.163518666137877</v>
      </c>
      <c r="T127" s="3">
        <f t="shared" si="51"/>
        <v>10.889260741700202</v>
      </c>
      <c r="U127" s="3">
        <f t="shared" si="51"/>
        <v>31.66313549197873</v>
      </c>
      <c r="V127" s="3">
        <f t="shared" si="51"/>
        <v>33.137740180417865</v>
      </c>
      <c r="W127" s="3">
        <f t="shared" si="51"/>
        <v>31.152138684143914</v>
      </c>
      <c r="X127" s="3">
        <f t="shared" si="51"/>
        <v>29.223338169550427</v>
      </c>
      <c r="Y127" s="3">
        <f t="shared" si="51"/>
        <v>31.694389330180833</v>
      </c>
      <c r="Z127" s="3">
        <f t="shared" si="51"/>
        <v>29.692617129968163</v>
      </c>
    </row>
    <row r="128" spans="1:29" ht="12.75">
      <c r="A128" s="14" t="s">
        <v>17</v>
      </c>
      <c r="C128" s="3">
        <f>C43</f>
        <v>-6.292272675609069</v>
      </c>
      <c r="D128" s="3">
        <f aca="true" t="shared" si="52" ref="D128:N128">D43</f>
        <v>-5.824493714258252</v>
      </c>
      <c r="E128" s="3">
        <f t="shared" si="52"/>
        <v>-7.543080779109604</v>
      </c>
      <c r="F128" s="3">
        <f t="shared" si="52"/>
        <v>-7.174436185315211</v>
      </c>
      <c r="G128" s="3">
        <f t="shared" si="52"/>
        <v>-6.71757851034174</v>
      </c>
      <c r="H128" s="3">
        <f t="shared" si="52"/>
        <v>-8.420596772584608</v>
      </c>
      <c r="I128" s="3">
        <f t="shared" si="52"/>
        <v>-8.039506605229104</v>
      </c>
      <c r="J128" s="3">
        <f t="shared" si="52"/>
        <v>-7.561459308424459</v>
      </c>
      <c r="K128" s="3">
        <f t="shared" si="52"/>
        <v>-9.261899026565551</v>
      </c>
      <c r="L128" s="3">
        <f t="shared" si="52"/>
        <v>-2.0995076978086455</v>
      </c>
      <c r="M128" s="3">
        <f t="shared" si="52"/>
        <v>-2.0995076978086455</v>
      </c>
      <c r="N128" s="3">
        <f t="shared" si="52"/>
        <v>-3.7970129778361454</v>
      </c>
      <c r="O128" s="3">
        <f aca="true" t="shared" si="53" ref="O128:T128">O43</f>
        <v>-3.4937147017886243</v>
      </c>
      <c r="P128" s="3">
        <f t="shared" si="53"/>
        <v>-3.002940475997672</v>
      </c>
      <c r="Q128" s="3">
        <f t="shared" si="53"/>
        <v>-4.674434018641223</v>
      </c>
      <c r="R128" s="3">
        <f t="shared" si="53"/>
        <v>-0.785152822626084</v>
      </c>
      <c r="S128" s="3">
        <f t="shared" si="53"/>
        <v>-0.34253907899481545</v>
      </c>
      <c r="T128" s="3">
        <f t="shared" si="53"/>
        <v>-2.0017635663137323</v>
      </c>
      <c r="U128" s="3"/>
      <c r="V128" s="3"/>
      <c r="W128" s="3"/>
      <c r="X128" s="3"/>
      <c r="Y128" s="3"/>
      <c r="Z128" s="3"/>
      <c r="AA128" s="3"/>
      <c r="AB128" s="3"/>
      <c r="AC128" s="3"/>
    </row>
    <row r="129" spans="1:20" ht="12.75">
      <c r="A129" s="14"/>
      <c r="C129" s="3">
        <f aca="true" t="shared" si="54" ref="C129:T129">C44+$G$120</f>
        <v>27.666046373774954</v>
      </c>
      <c r="D129" s="3">
        <f t="shared" si="54"/>
        <v>29.813881238178723</v>
      </c>
      <c r="E129" s="3">
        <f t="shared" si="54"/>
        <v>21.97646078206474</v>
      </c>
      <c r="F129" s="3">
        <f t="shared" si="54"/>
        <v>23.705417530196648</v>
      </c>
      <c r="G129" s="3">
        <f t="shared" si="54"/>
        <v>25.9055533354978</v>
      </c>
      <c r="H129" s="3">
        <f t="shared" si="54"/>
        <v>17.30483158269761</v>
      </c>
      <c r="I129" s="3">
        <f t="shared" si="54"/>
        <v>19.205109864436963</v>
      </c>
      <c r="J129" s="3">
        <f t="shared" si="54"/>
        <v>21.664174706613366</v>
      </c>
      <c r="K129" s="3">
        <f t="shared" si="54"/>
        <v>12.725323625696168</v>
      </c>
      <c r="L129" s="3">
        <f t="shared" si="54"/>
        <v>38.94699592305423</v>
      </c>
      <c r="M129" s="3">
        <f t="shared" si="54"/>
        <v>38.94699592305423</v>
      </c>
      <c r="N129" s="3">
        <f t="shared" si="54"/>
        <v>36.66840678051714</v>
      </c>
      <c r="O129" s="3">
        <f t="shared" si="54"/>
        <v>36.802918796300084</v>
      </c>
      <c r="P129" s="3">
        <f t="shared" si="54"/>
        <v>37.58670764913435</v>
      </c>
      <c r="Q129" s="3">
        <f t="shared" si="54"/>
        <v>33.65599123488673</v>
      </c>
      <c r="R129" s="3">
        <f t="shared" si="54"/>
        <v>36.316026048547556</v>
      </c>
      <c r="S129" s="3">
        <f t="shared" si="54"/>
        <v>35.66830980752002</v>
      </c>
      <c r="T129" s="3">
        <f t="shared" si="54"/>
        <v>33.73522833975686</v>
      </c>
    </row>
    <row r="130" spans="1:29" ht="12.75">
      <c r="A130" s="14" t="s">
        <v>18</v>
      </c>
      <c r="C130" s="3">
        <f>C54</f>
        <v>-3.5829084242455718</v>
      </c>
      <c r="D130" s="3">
        <f aca="true" t="shared" si="55" ref="D130:N130">D54</f>
        <v>-3.058632691781716</v>
      </c>
      <c r="E130" s="3">
        <f t="shared" si="55"/>
        <v>-4.672425341971496</v>
      </c>
      <c r="F130" s="3">
        <f t="shared" si="55"/>
        <v>-4.465808073287589</v>
      </c>
      <c r="G130" s="3">
        <f t="shared" si="55"/>
        <v>-3.949505568466663</v>
      </c>
      <c r="H130" s="3">
        <f t="shared" si="55"/>
        <v>-5.520921537349872</v>
      </c>
      <c r="I130" s="3">
        <f t="shared" si="55"/>
        <v>-6.105884038071028</v>
      </c>
      <c r="J130" s="3">
        <f t="shared" si="55"/>
        <v>-5.552730275580547</v>
      </c>
      <c r="K130" s="3">
        <f t="shared" si="55"/>
        <v>-7.052935158122069</v>
      </c>
      <c r="L130" s="3">
        <f t="shared" si="55"/>
        <v>-6.97698630488877</v>
      </c>
      <c r="M130" s="3">
        <f t="shared" si="55"/>
        <v>-6.421086269770076</v>
      </c>
      <c r="N130" s="3">
        <f t="shared" si="55"/>
        <v>-7.9166136869092885</v>
      </c>
      <c r="O130" s="3">
        <f aca="true" t="shared" si="56" ref="O130:W130">O54</f>
        <v>-7.437960088334473</v>
      </c>
      <c r="P130" s="3">
        <f t="shared" si="56"/>
        <v>-6.881566739810087</v>
      </c>
      <c r="Q130" s="3">
        <f t="shared" si="56"/>
        <v>-8.387919405834877</v>
      </c>
      <c r="R130" s="3">
        <f t="shared" si="56"/>
        <v>-2.663715642998956</v>
      </c>
      <c r="S130" s="3">
        <f t="shared" si="56"/>
        <v>-2.1766947753537345</v>
      </c>
      <c r="T130" s="3">
        <f t="shared" si="56"/>
        <v>-3.874371238405883</v>
      </c>
      <c r="U130" s="3">
        <f t="shared" si="56"/>
        <v>-2.5013914280680623</v>
      </c>
      <c r="V130" s="3">
        <f t="shared" si="56"/>
        <v>-2.0578173795018144</v>
      </c>
      <c r="W130" s="3">
        <f t="shared" si="56"/>
        <v>-3.87150305646539</v>
      </c>
      <c r="X130" s="3"/>
      <c r="Y130" s="3"/>
      <c r="Z130" s="3"/>
      <c r="AA130" s="3"/>
      <c r="AB130" s="3"/>
      <c r="AC130" s="3"/>
    </row>
    <row r="131" spans="1:23" ht="12.75">
      <c r="A131" s="14"/>
      <c r="C131" s="3">
        <f aca="true" t="shared" si="57" ref="C131:W131">C55+$G$120</f>
        <v>26.774231485869443</v>
      </c>
      <c r="D131" s="3">
        <f t="shared" si="57"/>
        <v>28.277454179375013</v>
      </c>
      <c r="E131" s="3">
        <f t="shared" si="57"/>
        <v>23.68872077166607</v>
      </c>
      <c r="F131" s="3">
        <f t="shared" si="57"/>
        <v>24.446143686926824</v>
      </c>
      <c r="G131" s="3">
        <f t="shared" si="57"/>
        <v>26.095785297128565</v>
      </c>
      <c r="H131" s="3">
        <f t="shared" si="57"/>
        <v>21.043368328710585</v>
      </c>
      <c r="I131" s="3">
        <f t="shared" si="57"/>
        <v>19.076736325853574</v>
      </c>
      <c r="J131" s="3">
        <f t="shared" si="57"/>
        <v>20.923349849243408</v>
      </c>
      <c r="K131" s="3">
        <f t="shared" si="57"/>
        <v>15.521390945271754</v>
      </c>
      <c r="L131" s="3">
        <f t="shared" si="57"/>
        <v>15.83448115145835</v>
      </c>
      <c r="M131" s="3">
        <f t="shared" si="57"/>
        <v>17.888476160265117</v>
      </c>
      <c r="N131" s="3">
        <f t="shared" si="57"/>
        <v>12.26881874376215</v>
      </c>
      <c r="O131" s="3">
        <f t="shared" si="57"/>
        <v>14.002138030695118</v>
      </c>
      <c r="P131" s="3">
        <f t="shared" si="57"/>
        <v>16.267150583469174</v>
      </c>
      <c r="Q131" s="3">
        <f t="shared" si="57"/>
        <v>10.2910208556492</v>
      </c>
      <c r="R131" s="3">
        <f t="shared" si="57"/>
        <v>29.515083596349953</v>
      </c>
      <c r="S131" s="3">
        <f t="shared" si="57"/>
        <v>31.08352415493691</v>
      </c>
      <c r="T131" s="3">
        <f t="shared" si="57"/>
        <v>26.253197714726134</v>
      </c>
      <c r="U131" s="3">
        <f t="shared" si="57"/>
        <v>30.320369315447728</v>
      </c>
      <c r="V131" s="3">
        <f t="shared" si="57"/>
        <v>31.294520925772417</v>
      </c>
      <c r="W131" s="3">
        <f t="shared" si="57"/>
        <v>26.45186455628521</v>
      </c>
    </row>
    <row r="132" spans="1:29" ht="12.75">
      <c r="A132" s="14" t="s">
        <v>20</v>
      </c>
      <c r="C132" s="3">
        <f>C72</f>
        <v>-8.635624311929549</v>
      </c>
      <c r="D132" s="3">
        <f aca="true" t="shared" si="58" ref="D132:N132">D72</f>
        <v>-7.635624311929548</v>
      </c>
      <c r="E132" s="3">
        <f t="shared" si="58"/>
        <v>-8.171677212169758</v>
      </c>
      <c r="F132" s="3">
        <f t="shared" si="58"/>
        <v>-7.323680305614808</v>
      </c>
      <c r="G132" s="3">
        <f t="shared" si="58"/>
        <v>-6.255200567732041</v>
      </c>
      <c r="H132" s="3">
        <f t="shared" si="58"/>
        <v>-6.807104779873902</v>
      </c>
      <c r="I132" s="3">
        <f t="shared" si="58"/>
        <v>-6.171677212169758</v>
      </c>
      <c r="J132" s="3">
        <f t="shared" si="58"/>
        <v>-5.118565875710195</v>
      </c>
      <c r="K132" s="3">
        <f t="shared" si="58"/>
        <v>-5.667056819766205</v>
      </c>
      <c r="L132" s="3">
        <f t="shared" si="58"/>
        <v>-5.198984558165493</v>
      </c>
      <c r="M132" s="3">
        <f t="shared" si="58"/>
        <v>-4.103436350856937</v>
      </c>
      <c r="N132" s="3">
        <f t="shared" si="58"/>
        <v>-4.623240587473716</v>
      </c>
      <c r="O132" s="3">
        <f aca="true" t="shared" si="59" ref="O132:U132">O72</f>
        <v>-4.499251870198262</v>
      </c>
      <c r="P132" s="3">
        <f t="shared" si="59"/>
        <v>-3.4087969192527585</v>
      </c>
      <c r="Q132" s="3">
        <f t="shared" si="59"/>
        <v>-3.925649231641654</v>
      </c>
      <c r="R132" s="3">
        <f t="shared" si="59"/>
        <v>-3.8770564632781306</v>
      </c>
      <c r="S132" s="3">
        <f t="shared" si="59"/>
        <v>-2.7992474198356683</v>
      </c>
      <c r="T132" s="3">
        <f t="shared" si="59"/>
        <v>-3.326187161225382</v>
      </c>
      <c r="U132" s="3">
        <f t="shared" si="59"/>
        <v>-8.539408996670245</v>
      </c>
      <c r="V132" s="3"/>
      <c r="W132" s="3"/>
      <c r="X132" s="3"/>
      <c r="Y132" s="3"/>
      <c r="Z132" s="3"/>
      <c r="AA132" s="3"/>
      <c r="AB132" s="3"/>
      <c r="AC132" s="3"/>
    </row>
    <row r="133" spans="1:21" ht="12.75">
      <c r="A133" s="14"/>
      <c r="C133" s="3">
        <f aca="true" t="shared" si="60" ref="C133:U133">C73+$G$121</f>
        <v>13.304148510378667</v>
      </c>
      <c r="D133" s="3">
        <f t="shared" si="60"/>
        <v>18.82568278478476</v>
      </c>
      <c r="E133" s="3">
        <f t="shared" si="60"/>
        <v>16.99439668649653</v>
      </c>
      <c r="F133" s="3">
        <f t="shared" si="60"/>
        <v>19.994974897379038</v>
      </c>
      <c r="G133" s="3">
        <f t="shared" si="60"/>
        <v>24.561068903885108</v>
      </c>
      <c r="H133" s="3">
        <f t="shared" si="60"/>
        <v>22.835020054784174</v>
      </c>
      <c r="I133" s="3">
        <f t="shared" si="60"/>
        <v>24.585686463031987</v>
      </c>
      <c r="J133" s="3">
        <f t="shared" si="60"/>
        <v>28.047916970308613</v>
      </c>
      <c r="K133" s="3">
        <f t="shared" si="60"/>
        <v>27.09722517932896</v>
      </c>
      <c r="L133" s="3">
        <f t="shared" si="60"/>
        <v>27.61960626137559</v>
      </c>
      <c r="M133" s="3">
        <f t="shared" si="60"/>
        <v>30.600740421262238</v>
      </c>
      <c r="N133" s="3">
        <f t="shared" si="60"/>
        <v>30.181995386648623</v>
      </c>
      <c r="O133" s="3">
        <f t="shared" si="60"/>
        <v>29.57512963686607</v>
      </c>
      <c r="P133" s="3">
        <f t="shared" si="60"/>
        <v>32.60410490923067</v>
      </c>
      <c r="Q133" s="3">
        <f t="shared" si="60"/>
        <v>32.484207314242916</v>
      </c>
      <c r="R133" s="3">
        <f t="shared" si="60"/>
        <v>30.725654580734055</v>
      </c>
      <c r="S133" s="3">
        <f t="shared" si="60"/>
        <v>33.63963127155702</v>
      </c>
      <c r="T133" s="3">
        <f t="shared" si="60"/>
        <v>33.85200868910039</v>
      </c>
      <c r="U133" s="3">
        <f t="shared" si="60"/>
        <v>13.710045622092967</v>
      </c>
    </row>
    <row r="134" spans="1:29" ht="12.75">
      <c r="A134" s="14" t="s">
        <v>21</v>
      </c>
      <c r="C134" s="3">
        <f>C83</f>
        <v>-7.021388275789813</v>
      </c>
      <c r="D134" s="3">
        <f aca="true" t="shared" si="61" ref="D134:N134">D83</f>
        <v>-5.938926115597841</v>
      </c>
      <c r="E134" s="3">
        <f t="shared" si="61"/>
        <v>-6.484360252132359</v>
      </c>
      <c r="F134" s="3">
        <f t="shared" si="61"/>
        <v>-4.4506396342883585</v>
      </c>
      <c r="G134" s="3">
        <f t="shared" si="61"/>
        <v>-3.384337263920203</v>
      </c>
      <c r="H134" s="3">
        <f t="shared" si="61"/>
        <v>-3.9439441903644656</v>
      </c>
      <c r="I134" s="3">
        <f t="shared" si="61"/>
        <v>-3.4734352900660816</v>
      </c>
      <c r="J134" s="3">
        <f t="shared" si="61"/>
        <v>-2.377532086015089</v>
      </c>
      <c r="K134" s="3">
        <f t="shared" si="61"/>
        <v>-2.9214990438396566</v>
      </c>
      <c r="L134" s="3">
        <f t="shared" si="61"/>
        <v>-5.616998020710478</v>
      </c>
      <c r="M134" s="3">
        <f t="shared" si="61"/>
        <v>-4.5163940797720725</v>
      </c>
      <c r="N134" s="3">
        <f t="shared" si="61"/>
        <v>-5.0571889972176605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3:14" ht="12.75">
      <c r="C135" s="3">
        <f aca="true" t="shared" si="62" ref="C135:N135">C84+$G$121</f>
        <v>11.83241682187002</v>
      </c>
      <c r="D135" s="3">
        <f t="shared" si="62"/>
        <v>16.244780373806535</v>
      </c>
      <c r="E135" s="3">
        <f t="shared" si="62"/>
        <v>14.470119897135543</v>
      </c>
      <c r="F135" s="3">
        <f t="shared" si="62"/>
        <v>20.91901413326884</v>
      </c>
      <c r="G135" s="3">
        <f t="shared" si="62"/>
        <v>24.290569477488994</v>
      </c>
      <c r="H135" s="3">
        <f t="shared" si="62"/>
        <v>22.90936275323301</v>
      </c>
      <c r="I135" s="3">
        <f t="shared" si="62"/>
        <v>23.954929403377875</v>
      </c>
      <c r="J135" s="3">
        <f t="shared" si="62"/>
        <v>26.947672704591874</v>
      </c>
      <c r="K135" s="3">
        <f t="shared" si="62"/>
        <v>25.755767899186456</v>
      </c>
      <c r="L135" s="3">
        <f t="shared" si="62"/>
        <v>17.24586901677312</v>
      </c>
      <c r="M135" s="3">
        <f t="shared" si="62"/>
        <v>20.907405557463484</v>
      </c>
      <c r="N135" s="3">
        <f t="shared" si="62"/>
        <v>19.54072184959653</v>
      </c>
    </row>
    <row r="136" spans="1:43" ht="12.75">
      <c r="A136" s="14" t="s">
        <v>36</v>
      </c>
      <c r="C136" s="3">
        <f>C101</f>
        <v>-11.186556444921623</v>
      </c>
      <c r="D136" s="3">
        <f aca="true" t="shared" si="63" ref="D136:N136">D101</f>
        <v>-10.40894886625807</v>
      </c>
      <c r="E136" s="3">
        <f t="shared" si="63"/>
        <v>-11.671983272091865</v>
      </c>
      <c r="F136" s="3">
        <f t="shared" si="63"/>
        <v>-10.823986365536914</v>
      </c>
      <c r="G136" s="3">
        <f t="shared" si="63"/>
        <v>-10.087020771370707</v>
      </c>
      <c r="H136" s="3">
        <f t="shared" si="63"/>
        <v>-11.40894886625807</v>
      </c>
      <c r="I136" s="3">
        <f t="shared" si="63"/>
        <v>-10.293471648838134</v>
      </c>
      <c r="J136" s="3">
        <f t="shared" si="63"/>
        <v>-9.53447974834193</v>
      </c>
      <c r="K136" s="3">
        <f t="shared" si="63"/>
        <v>-10.993911366979226</v>
      </c>
      <c r="L136" s="3">
        <f t="shared" si="63"/>
        <v>-9.993911366979226</v>
      </c>
      <c r="M136" s="3">
        <f t="shared" si="63"/>
        <v>-9.239023864815758</v>
      </c>
      <c r="N136" s="3">
        <f t="shared" si="63"/>
        <v>-10.671983272091865</v>
      </c>
      <c r="O136" s="3">
        <f aca="true" t="shared" si="64" ref="O136:AQ136">O101</f>
        <v>-9.53447974834193</v>
      </c>
      <c r="P136" s="3">
        <f t="shared" si="64"/>
        <v>-8.823986365536914</v>
      </c>
      <c r="Q136" s="3">
        <f t="shared" si="64"/>
        <v>-10.293471648838134</v>
      </c>
      <c r="R136" s="3">
        <f t="shared" si="64"/>
        <v>-9.239023864815758</v>
      </c>
      <c r="S136" s="3">
        <f t="shared" si="64"/>
        <v>-8.502058270649552</v>
      </c>
      <c r="T136" s="3">
        <f t="shared" si="64"/>
        <v>-9.993911366979226</v>
      </c>
      <c r="U136" s="3">
        <f t="shared" si="64"/>
        <v>-8.993911366979226</v>
      </c>
      <c r="V136" s="3">
        <f t="shared" si="64"/>
        <v>-8.265990912416028</v>
      </c>
      <c r="W136" s="3">
        <f t="shared" si="64"/>
        <v>-9.745983853535641</v>
      </c>
      <c r="X136" s="3">
        <f t="shared" si="64"/>
        <v>-8.823986365536914</v>
      </c>
      <c r="Y136" s="3">
        <f t="shared" si="64"/>
        <v>-8.111268317617386</v>
      </c>
      <c r="Z136" s="3">
        <f t="shared" si="64"/>
        <v>-9.601593944200467</v>
      </c>
      <c r="AA136" s="3">
        <f t="shared" si="64"/>
        <v>-8.671983272091863</v>
      </c>
      <c r="AB136" s="3">
        <f t="shared" si="64"/>
        <v>-7.949517247620772</v>
      </c>
      <c r="AC136" s="3">
        <f t="shared" si="64"/>
        <v>-9.470349410922214</v>
      </c>
      <c r="AD136" s="3">
        <f t="shared" si="64"/>
        <v>-7.784458001350276</v>
      </c>
      <c r="AE136" s="3">
        <f t="shared" si="64"/>
        <v>-7.051396861639986</v>
      </c>
      <c r="AF136" s="3">
        <f t="shared" si="64"/>
        <v>-8.40894886625807</v>
      </c>
      <c r="AG136" s="3">
        <f t="shared" si="64"/>
        <v>-6.971543553950773</v>
      </c>
      <c r="AH136" s="3">
        <f t="shared" si="64"/>
        <v>-6.559283139342502</v>
      </c>
      <c r="AI136" s="3">
        <f t="shared" si="64"/>
        <v>-6.219124307378053</v>
      </c>
      <c r="AJ136" s="3">
        <f t="shared" si="64"/>
        <v>-5.982684111555972</v>
      </c>
      <c r="AK136" s="3">
        <f t="shared" si="64"/>
        <v>-5.834040030200837</v>
      </c>
      <c r="AL136" s="3">
        <f t="shared" si="64"/>
        <v>-5.18013017576219</v>
      </c>
      <c r="AM136" s="3">
        <f t="shared" si="64"/>
        <v>-3.5314090943819623</v>
      </c>
      <c r="AN136" s="3">
        <f t="shared" si="64"/>
        <v>-2.9771030792926725</v>
      </c>
      <c r="AO136" s="3">
        <f t="shared" si="64"/>
        <v>-2.827748284333113</v>
      </c>
      <c r="AP136" s="3">
        <f t="shared" si="64"/>
        <v>-0.7495475318587164</v>
      </c>
      <c r="AQ136" s="3">
        <f t="shared" si="64"/>
        <v>-1.9886377104152893</v>
      </c>
    </row>
    <row r="137" spans="3:43" ht="12.75">
      <c r="C137" s="3">
        <f>C102+$G$122</f>
        <v>11.642731348870809</v>
      </c>
      <c r="D137" s="3">
        <f aca="true" t="shared" si="65" ref="D137:N137">D102+$G$122</f>
        <v>14.76167522687867</v>
      </c>
      <c r="E137" s="3">
        <f t="shared" si="65"/>
        <v>9.83241553995269</v>
      </c>
      <c r="F137" s="3">
        <f t="shared" si="65"/>
        <v>12.990177789829639</v>
      </c>
      <c r="G137" s="3">
        <f t="shared" si="65"/>
        <v>15.711778363482575</v>
      </c>
      <c r="H137" s="3">
        <f t="shared" si="65"/>
        <v>10.775737732281916</v>
      </c>
      <c r="I137" s="3">
        <f t="shared" si="65"/>
        <v>14.721518476489523</v>
      </c>
      <c r="J137" s="3">
        <f t="shared" si="65"/>
        <v>17.269968743162327</v>
      </c>
      <c r="K137" s="3">
        <f t="shared" si="65"/>
        <v>12.315383371235649</v>
      </c>
      <c r="L137" s="3">
        <f t="shared" si="65"/>
        <v>16.05711623837854</v>
      </c>
      <c r="M137" s="3">
        <f t="shared" si="65"/>
        <v>18.82317020170417</v>
      </c>
      <c r="N137" s="3">
        <f t="shared" si="65"/>
        <v>13.867480527489045</v>
      </c>
      <c r="O137" s="3">
        <f aca="true" t="shared" si="66" ref="O137:AQ137">O102+$G$122</f>
        <v>17.847491297886908</v>
      </c>
      <c r="P137" s="3">
        <f t="shared" si="66"/>
        <v>20.1868874366274</v>
      </c>
      <c r="Q137" s="3">
        <f t="shared" si="66"/>
        <v>15.284229961578875</v>
      </c>
      <c r="R137" s="3">
        <f t="shared" si="66"/>
        <v>18.627423559454268</v>
      </c>
      <c r="S137" s="3">
        <f t="shared" si="66"/>
        <v>20.854667702988717</v>
      </c>
      <c r="T137" s="3">
        <f t="shared" si="66"/>
        <v>16.2103105028578</v>
      </c>
      <c r="U137" s="3">
        <f t="shared" si="66"/>
        <v>19.586537300726636</v>
      </c>
      <c r="V137" s="3">
        <f t="shared" si="66"/>
        <v>21.980844371565425</v>
      </c>
      <c r="W137" s="3">
        <f t="shared" si="66"/>
        <v>17.339756859815296</v>
      </c>
      <c r="X137" s="3">
        <f t="shared" si="66"/>
        <v>20.208629349451687</v>
      </c>
      <c r="Y137" s="3">
        <f t="shared" si="66"/>
        <v>22.367673958725064</v>
      </c>
      <c r="Z137" s="3">
        <f t="shared" si="66"/>
        <v>17.719189265833837</v>
      </c>
      <c r="AA137" s="3">
        <f t="shared" si="66"/>
        <v>20.555045092345775</v>
      </c>
      <c r="AB137" s="3">
        <f t="shared" si="66"/>
        <v>22.46733387901143</v>
      </c>
      <c r="AC137" s="3">
        <f t="shared" si="66"/>
        <v>17.913832294112037</v>
      </c>
      <c r="AD137" s="3">
        <f t="shared" si="66"/>
        <v>23.553987663708853</v>
      </c>
      <c r="AE137" s="3">
        <f t="shared" si="66"/>
        <v>25.862747462033532</v>
      </c>
      <c r="AF137" s="3">
        <f t="shared" si="66"/>
        <v>21.77920259306025</v>
      </c>
      <c r="AG137" s="3">
        <f t="shared" si="66"/>
        <v>25.26498668662027</v>
      </c>
      <c r="AH137" s="3">
        <f t="shared" si="66"/>
        <v>26.9142848726758</v>
      </c>
      <c r="AI137" s="3">
        <f t="shared" si="66"/>
        <v>26.77282251791382</v>
      </c>
      <c r="AJ137" s="3">
        <f t="shared" si="66"/>
        <v>28.585901408293033</v>
      </c>
      <c r="AK137" s="3">
        <f t="shared" si="66"/>
        <v>28.865640675498533</v>
      </c>
      <c r="AL137" s="3">
        <f t="shared" si="66"/>
        <v>29.40536546077187</v>
      </c>
      <c r="AM137" s="3">
        <f t="shared" si="66"/>
        <v>32.49690559059166</v>
      </c>
      <c r="AN137" s="3">
        <f t="shared" si="66"/>
        <v>33.76889150452782</v>
      </c>
      <c r="AO137" s="3">
        <f t="shared" si="66"/>
        <v>33.569291208217614</v>
      </c>
      <c r="AP137" s="3">
        <f t="shared" si="66"/>
        <v>37.85667075190364</v>
      </c>
      <c r="AQ137" s="3">
        <f t="shared" si="66"/>
        <v>36.18621545950496</v>
      </c>
    </row>
    <row r="138" spans="1:22" ht="12.75">
      <c r="A138" s="14" t="s">
        <v>37</v>
      </c>
      <c r="C138" s="3">
        <f>C112</f>
        <v>-6.0573974368561805</v>
      </c>
      <c r="D138" s="3">
        <f aca="true" t="shared" si="67" ref="D138:N138">D112</f>
        <v>-7.4607531310873885</v>
      </c>
      <c r="E138" s="3">
        <f t="shared" si="67"/>
        <v>-7.205496075845314</v>
      </c>
      <c r="F138" s="3">
        <f t="shared" si="67"/>
        <v>-6.901879859234893</v>
      </c>
      <c r="G138" s="3">
        <f t="shared" si="67"/>
        <v>-6.4607531310873885</v>
      </c>
      <c r="H138" s="3">
        <f t="shared" si="67"/>
        <v>-6.285666424529297</v>
      </c>
      <c r="I138" s="3">
        <f t="shared" si="67"/>
        <v>-6.051544710610742</v>
      </c>
      <c r="J138" s="3">
        <f t="shared" si="67"/>
        <v>-5.955517822836966</v>
      </c>
      <c r="K138" s="3">
        <f t="shared" si="67"/>
        <v>-5.955517822836966</v>
      </c>
      <c r="L138" s="3">
        <f t="shared" si="67"/>
        <v>-6.37055532211581</v>
      </c>
      <c r="M138" s="3">
        <f t="shared" si="67"/>
        <v>-5.646765116697337</v>
      </c>
      <c r="N138" s="3">
        <f t="shared" si="67"/>
        <v>-5.302944415961133</v>
      </c>
      <c r="O138" s="3">
        <f aca="true" t="shared" si="68" ref="O138:V138">O112</f>
        <v>-3.577847176022608</v>
      </c>
      <c r="P138" s="3">
        <f t="shared" si="68"/>
        <v>-3.0847794932447696</v>
      </c>
      <c r="Q138" s="3">
        <f t="shared" si="68"/>
        <v>-4.285666424529298</v>
      </c>
      <c r="R138" s="3">
        <f t="shared" si="68"/>
        <v>-4.733125401500518</v>
      </c>
      <c r="S138" s="3">
        <f t="shared" si="68"/>
        <v>-1.665638656888229</v>
      </c>
      <c r="T138" s="3">
        <f t="shared" si="68"/>
        <v>-2.406520819403683</v>
      </c>
      <c r="U138" s="3">
        <f t="shared" si="68"/>
        <v>-1.0665901214624747</v>
      </c>
      <c r="V138" s="3">
        <f t="shared" si="68"/>
        <v>-0.8435127973238357</v>
      </c>
    </row>
    <row r="139" spans="3:22" ht="12.75">
      <c r="C139" s="3">
        <f>C113+$G$122</f>
        <v>15.423516575152256</v>
      </c>
      <c r="D139" s="3">
        <f aca="true" t="shared" si="69" ref="D139:N139">D113+$G$122</f>
        <v>10.207344217560825</v>
      </c>
      <c r="E139" s="3">
        <f t="shared" si="69"/>
        <v>11.151988284390454</v>
      </c>
      <c r="F139" s="3">
        <f t="shared" si="69"/>
        <v>12.263664391607591</v>
      </c>
      <c r="G139" s="3">
        <f t="shared" si="69"/>
        <v>13.802750728984595</v>
      </c>
      <c r="H139" s="3">
        <f t="shared" si="69"/>
        <v>14.482172867012414</v>
      </c>
      <c r="I139" s="3">
        <f t="shared" si="69"/>
        <v>15.367418380791838</v>
      </c>
      <c r="J139" s="3">
        <f t="shared" si="69"/>
        <v>15.642011806566149</v>
      </c>
      <c r="K139" s="3">
        <f t="shared" si="69"/>
        <v>15.730194184667251</v>
      </c>
      <c r="L139" s="3">
        <f t="shared" si="69"/>
        <v>14.225712313663086</v>
      </c>
      <c r="M139" s="3">
        <f t="shared" si="69"/>
        <v>16.842167160475498</v>
      </c>
      <c r="N139" s="3">
        <f t="shared" si="69"/>
        <v>18.045958949239875</v>
      </c>
      <c r="O139" s="3">
        <f aca="true" t="shared" si="70" ref="O139:V139">O113+$G$122</f>
        <v>23.592374981152116</v>
      </c>
      <c r="P139" s="3">
        <f t="shared" si="70"/>
        <v>24.949249020184094</v>
      </c>
      <c r="Q139" s="3">
        <f t="shared" si="70"/>
        <v>21.375134871294513</v>
      </c>
      <c r="R139" s="3">
        <f t="shared" si="70"/>
        <v>19.819687255605924</v>
      </c>
      <c r="S139" s="3">
        <f t="shared" si="70"/>
        <v>29.126684698613474</v>
      </c>
      <c r="T139" s="3">
        <f t="shared" si="70"/>
        <v>26.34347274406413</v>
      </c>
      <c r="U139" s="3">
        <f t="shared" si="70"/>
        <v>31.044406538248413</v>
      </c>
      <c r="V139" s="3">
        <f t="shared" si="70"/>
        <v>31.781227571235377</v>
      </c>
    </row>
    <row r="140" spans="3:6" ht="12.75">
      <c r="C140" s="29">
        <v>-12</v>
      </c>
      <c r="D140" s="29">
        <v>0</v>
      </c>
      <c r="E140" s="29"/>
      <c r="F140" s="29"/>
    </row>
    <row r="141" spans="3:6" ht="12.75">
      <c r="C141" s="29">
        <v>12</v>
      </c>
      <c r="D141" s="29">
        <v>12</v>
      </c>
      <c r="E141" s="29"/>
      <c r="F141" s="29"/>
    </row>
    <row r="142" spans="3:6" ht="12.75">
      <c r="C142" s="29">
        <v>-10</v>
      </c>
      <c r="D142" s="29">
        <v>-4</v>
      </c>
      <c r="E142" s="29"/>
      <c r="F142" s="29"/>
    </row>
    <row r="143" spans="3:6" ht="12.75">
      <c r="C143" s="29">
        <v>6</v>
      </c>
      <c r="D143" s="29">
        <v>42</v>
      </c>
      <c r="E143" s="29"/>
      <c r="F143" s="29"/>
    </row>
    <row r="144" spans="3:6" ht="12.75">
      <c r="C144" s="29">
        <f>-10-$F$144</f>
        <v>-10.35</v>
      </c>
      <c r="D144" s="29">
        <f>-4-$F$144</f>
        <v>-4.35</v>
      </c>
      <c r="E144" s="29"/>
      <c r="F144" s="29">
        <v>0.35</v>
      </c>
    </row>
    <row r="145" spans="3:6" ht="12.75">
      <c r="C145" s="29">
        <v>6</v>
      </c>
      <c r="D145" s="29">
        <v>42</v>
      </c>
      <c r="E145" s="29"/>
      <c r="F145" s="29"/>
    </row>
    <row r="147" s="12" customFormat="1" ht="3.75" customHeight="1"/>
    <row r="149" ht="18.75">
      <c r="A149" s="13" t="s">
        <v>29</v>
      </c>
    </row>
    <row r="183" ht="18.75">
      <c r="A183" s="13" t="s">
        <v>25</v>
      </c>
    </row>
    <row r="184" spans="4:16" s="1" customFormat="1" ht="12.75">
      <c r="D184" s="1" t="s">
        <v>6</v>
      </c>
      <c r="E184" s="1" t="s">
        <v>7</v>
      </c>
      <c r="O184" s="1" t="s">
        <v>38</v>
      </c>
      <c r="P184" s="1" t="s">
        <v>7</v>
      </c>
    </row>
    <row r="185" spans="3:16" ht="12.75">
      <c r="C185" s="1" t="s">
        <v>4</v>
      </c>
      <c r="D185" s="15">
        <v>8.7</v>
      </c>
      <c r="E185" s="16">
        <v>7.2</v>
      </c>
      <c r="N185" s="1" t="s">
        <v>4</v>
      </c>
      <c r="O185" s="30">
        <v>8.7</v>
      </c>
      <c r="P185" s="31">
        <f>E185</f>
        <v>7.2</v>
      </c>
    </row>
    <row r="186" spans="3:16" ht="12.75">
      <c r="C186" s="1" t="s">
        <v>3</v>
      </c>
      <c r="D186" s="17">
        <v>9</v>
      </c>
      <c r="E186" s="18">
        <v>7.5</v>
      </c>
      <c r="N186" s="1" t="s">
        <v>3</v>
      </c>
      <c r="O186" s="32">
        <v>9.4</v>
      </c>
      <c r="P186" s="33">
        <v>8</v>
      </c>
    </row>
    <row r="187" spans="3:16" ht="12.75">
      <c r="C187" s="1" t="s">
        <v>22</v>
      </c>
      <c r="D187" s="17">
        <v>8.7</v>
      </c>
      <c r="E187" s="18">
        <v>6.6</v>
      </c>
      <c r="N187" s="1" t="s">
        <v>22</v>
      </c>
      <c r="O187" s="32">
        <v>9</v>
      </c>
      <c r="P187" s="33">
        <v>7</v>
      </c>
    </row>
    <row r="188" spans="3:16" ht="12.75">
      <c r="C188" s="1" t="s">
        <v>34</v>
      </c>
      <c r="D188" s="19">
        <v>10.8</v>
      </c>
      <c r="E188" s="20">
        <v>6.6</v>
      </c>
      <c r="N188" s="1" t="s">
        <v>34</v>
      </c>
      <c r="O188" s="34">
        <v>11.2</v>
      </c>
      <c r="P188" s="35">
        <v>7</v>
      </c>
    </row>
    <row r="212" ht="12.75">
      <c r="C212" s="1" t="s">
        <v>30</v>
      </c>
    </row>
    <row r="213" ht="12.75">
      <c r="C213" s="1" t="s">
        <v>31</v>
      </c>
    </row>
    <row r="214" ht="12.75">
      <c r="C214" s="1" t="s">
        <v>32</v>
      </c>
    </row>
    <row r="215" ht="12.75">
      <c r="C215" s="1" t="s">
        <v>33</v>
      </c>
    </row>
  </sheetData>
  <printOptions/>
  <pageMargins left="0.75" right="0.75" top="1" bottom="1" header="0" footer="0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cp:lastPrinted>2010-11-29T22:10:06Z</cp:lastPrinted>
  <dcterms:created xsi:type="dcterms:W3CDTF">2009-12-20T23:33:16Z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